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FOURNITURES" sheetId="3" r:id="rId1"/>
    <sheet name="TRAVAUX" sheetId="4" r:id="rId2"/>
    <sheet name="PRESTATIONS INTELLECTUELLES" sheetId="1" r:id="rId3"/>
    <sheet name="RECAP" sheetId="6" r:id="rId4"/>
  </sheets>
  <definedNames>
    <definedName name="_xlnm._FilterDatabase" localSheetId="2" hidden="1">'PRESTATIONS INTELLECTUELLES'!$A$13:$AC$34</definedName>
    <definedName name="_xlnm.Print_Area" localSheetId="0">FOURNITURES!$A$1:$X$81</definedName>
    <definedName name="_xlnm.Print_Area" localSheetId="1">TRAVAUX!$A$1:$X$75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<sst xmlns="http://schemas.openxmlformats.org/spreadsheetml/2006/main" count="710" uniqueCount="215">
  <si>
    <t>PLAN DE PASSATION DES MARCHES</t>
  </si>
  <si>
    <t>Autorité contractante :</t>
  </si>
  <si>
    <t>Ministère de l'Environnement et du Développement Durable</t>
  </si>
  <si>
    <t>Exercice budgétaire:</t>
  </si>
  <si>
    <t>Ordonnateur:</t>
  </si>
  <si>
    <t>Ministre</t>
  </si>
  <si>
    <t>Journaux  de publication  de référence et site Internet:</t>
  </si>
  <si>
    <t>Horoyah, République et Souverain</t>
  </si>
  <si>
    <t>Autorité approbatrice:</t>
  </si>
  <si>
    <t>DGCMP</t>
  </si>
  <si>
    <t>MARCHES DE FOURNITURES  SANS PRE QUALIFICATION</t>
  </si>
  <si>
    <t>IDENTIFICATION DU PROJET / MARCHE</t>
  </si>
  <si>
    <t xml:space="preserve"> Prévisions et Réalisations</t>
  </si>
  <si>
    <t>PHASE 1 : PROCEDURE D'APPEL D'OFFRES</t>
  </si>
  <si>
    <t>PHASE 2 : EVALUATION DES OFFRES</t>
  </si>
  <si>
    <t>PHASE 3 : CONCLUSION ET NOTIFICATION DU MARCHE</t>
  </si>
  <si>
    <t>PHASE 4 : EXECUTION DU MARCHE</t>
  </si>
  <si>
    <t>Numéro</t>
  </si>
  <si>
    <t>Intitulé du Projet/Marché</t>
  </si>
  <si>
    <t>Montant Budget GNF</t>
  </si>
  <si>
    <t>Code Budget</t>
  </si>
  <si>
    <t>Type de Financement</t>
  </si>
  <si>
    <t xml:space="preserve">N° Appel d'Offres </t>
  </si>
  <si>
    <t>Méthodes de passation</t>
  </si>
  <si>
    <t>Elaboration du DAO</t>
  </si>
  <si>
    <t>Non Objection sur DAO</t>
  </si>
  <si>
    <t xml:space="preserve">Publication  AAO   </t>
  </si>
  <si>
    <t>Date limite dépôt Offres /ouverture des plis</t>
  </si>
  <si>
    <t>Ouverture / Evaluation des offres</t>
  </si>
  <si>
    <t>Non Objection sur Rap. d'Evaluation</t>
  </si>
  <si>
    <t>Publication attribution/Notification provisoire</t>
  </si>
  <si>
    <t>Mise en forme du projet de contrat</t>
  </si>
  <si>
    <t>Non Objection sur le projet de contrat</t>
  </si>
  <si>
    <t>Montant du Contrat en GNF</t>
  </si>
  <si>
    <t>Signature du marché</t>
  </si>
  <si>
    <t>Approbation du Contrat</t>
  </si>
  <si>
    <t>Enregistrement / Immatriculation du marché</t>
  </si>
  <si>
    <t>Notification du marché approuvé</t>
  </si>
  <si>
    <t>Date début travaux</t>
  </si>
  <si>
    <t>Date fin travaux</t>
  </si>
  <si>
    <t>12 j</t>
  </si>
  <si>
    <t>3 j</t>
  </si>
  <si>
    <t>30 ou 45 j</t>
  </si>
  <si>
    <t>15 j</t>
  </si>
  <si>
    <t>15 J</t>
  </si>
  <si>
    <t>7 j</t>
  </si>
  <si>
    <t>10 j</t>
  </si>
  <si>
    <t>3 ou 5 j</t>
  </si>
  <si>
    <r>
      <rPr>
        <sz val="14"/>
        <color indexed="8"/>
        <rFont val="Century Gothic"/>
        <charset val="134"/>
      </rPr>
      <t xml:space="preserve">Publicité au compte du </t>
    </r>
    <r>
      <rPr>
        <b/>
        <sz val="14"/>
        <color rgb="FF000000"/>
        <rFont val="Century Gothic"/>
        <charset val="134"/>
      </rPr>
      <t>Cabinet</t>
    </r>
    <r>
      <rPr>
        <sz val="14"/>
        <color indexed="8"/>
        <rFont val="Century Gothic"/>
        <charset val="134"/>
      </rPr>
      <t xml:space="preserve"> </t>
    </r>
  </si>
  <si>
    <t>BND</t>
  </si>
  <si>
    <t>AON</t>
  </si>
  <si>
    <t>Prévisions</t>
  </si>
  <si>
    <t>Réalisations</t>
  </si>
  <si>
    <r>
      <rPr>
        <sz val="14"/>
        <color indexed="8"/>
        <rFont val="Century Gothic"/>
        <charset val="134"/>
      </rPr>
      <t xml:space="preserve">Achat de fournitures et petits matériels de bureau au compte du </t>
    </r>
    <r>
      <rPr>
        <b/>
        <sz val="14"/>
        <color rgb="FF000000"/>
        <rFont val="Century Gothic"/>
        <charset val="134"/>
      </rPr>
      <t>Cabinet</t>
    </r>
    <r>
      <rPr>
        <sz val="14"/>
        <color indexed="8"/>
        <rFont val="Century Gothic"/>
        <charset val="134"/>
      </rPr>
      <t xml:space="preserve"> </t>
    </r>
  </si>
  <si>
    <t>Achat de produits spécifiques agriculture au compte du Programme d'Appui à la Vulnerabilite des Riverains et des Ressources Naturelles dû au Changement Climatique dans le Bassin Hydrographique de Konkouré</t>
  </si>
  <si>
    <r>
      <t xml:space="preserve">Achat de fournitures informatiques au compte du </t>
    </r>
    <r>
      <rPr>
        <b/>
        <sz val="14"/>
        <rFont val="Century Gothic"/>
        <charset val="134"/>
      </rPr>
      <t>Cabinet</t>
    </r>
    <r>
      <rPr>
        <sz val="14"/>
        <rFont val="Century Gothic"/>
        <charset val="134"/>
      </rPr>
      <t xml:space="preserve"> </t>
    </r>
  </si>
  <si>
    <r>
      <t xml:space="preserve">Achat de matériel informatique au compte du </t>
    </r>
    <r>
      <rPr>
        <b/>
        <sz val="14"/>
        <rFont val="Century Gothic"/>
        <charset val="134"/>
      </rPr>
      <t>Cabinet</t>
    </r>
    <r>
      <rPr>
        <sz val="14"/>
        <rFont val="Century Gothic"/>
        <charset val="134"/>
      </rPr>
      <t xml:space="preserve"> </t>
    </r>
  </si>
  <si>
    <r>
      <rPr>
        <sz val="14"/>
        <color indexed="8"/>
        <rFont val="Century Gothic"/>
        <charset val="134"/>
      </rPr>
      <t xml:space="preserve">Achat de fournitures informatiques au compte du </t>
    </r>
    <r>
      <rPr>
        <b/>
        <sz val="14"/>
        <color indexed="8"/>
        <rFont val="Century Gothic"/>
        <charset val="134"/>
      </rPr>
      <t>Cabinet</t>
    </r>
    <r>
      <rPr>
        <sz val="14"/>
        <color indexed="8"/>
        <rFont val="Century Gothic"/>
        <charset val="134"/>
      </rPr>
      <t xml:space="preserve"> </t>
    </r>
  </si>
  <si>
    <r>
      <rPr>
        <sz val="14"/>
        <color theme="1"/>
        <rFont val="Century Gothic"/>
        <charset val="134"/>
      </rPr>
      <t xml:space="preserve">Achat de autres produits spécifiques au compte du </t>
    </r>
    <r>
      <rPr>
        <b/>
        <sz val="14"/>
        <color theme="1"/>
        <rFont val="Century Gothic"/>
        <charset val="134"/>
      </rPr>
      <t>Cabinet</t>
    </r>
    <r>
      <rPr>
        <sz val="14"/>
        <color theme="1"/>
        <rFont val="Century Gothic"/>
        <charset val="134"/>
      </rPr>
      <t xml:space="preserve"> </t>
    </r>
  </si>
  <si>
    <r>
      <rPr>
        <sz val="14"/>
        <color theme="1"/>
        <rFont val="Century Gothic"/>
        <charset val="134"/>
      </rPr>
      <t xml:space="preserve">Achat de matériel technique au compte du </t>
    </r>
    <r>
      <rPr>
        <b/>
        <sz val="14"/>
        <color theme="1"/>
        <rFont val="Century Gothic"/>
        <charset val="134"/>
      </rPr>
      <t>Cabinet</t>
    </r>
  </si>
  <si>
    <r>
      <rPr>
        <sz val="14"/>
        <color theme="1"/>
        <rFont val="Century Gothic"/>
        <charset val="134"/>
      </rPr>
      <t xml:space="preserve">Abonnements au compte du </t>
    </r>
    <r>
      <rPr>
        <b/>
        <sz val="14"/>
        <color theme="1"/>
        <rFont val="Century Gothic"/>
        <charset val="134"/>
      </rPr>
      <t>Cabinet</t>
    </r>
  </si>
  <si>
    <r>
      <rPr>
        <sz val="14"/>
        <color theme="1"/>
        <rFont val="Century Gothic"/>
        <charset val="134"/>
      </rPr>
      <t xml:space="preserve">Consommation électricité au compte du </t>
    </r>
    <r>
      <rPr>
        <b/>
        <sz val="14"/>
        <color theme="1"/>
        <rFont val="Century Gothic"/>
        <charset val="134"/>
      </rPr>
      <t>Cabinet</t>
    </r>
  </si>
  <si>
    <t>Achat de matériels informatiques au compte de la Cellule d'Exécution des Projets du Programme Simandou 2040</t>
  </si>
  <si>
    <t>Autres dépenses diverses au compte de la Cellule d'Exécution des Projets du Programme Simandou 2040</t>
  </si>
  <si>
    <r>
      <rPr>
        <sz val="14"/>
        <color theme="1"/>
        <rFont val="Century Gothic"/>
        <charset val="134"/>
      </rPr>
      <t xml:space="preserve">Frais de Réunions, Conférences au compte du </t>
    </r>
    <r>
      <rPr>
        <b/>
        <sz val="14"/>
        <color theme="1"/>
        <rFont val="Century Gothic"/>
        <charset val="134"/>
      </rPr>
      <t>Projet de Gestion durable de la réduction des Emissions dues à la déforestation et a la dégradation des forets en République de Guinée à (PGD-REDD+ )</t>
    </r>
  </si>
  <si>
    <r>
      <rPr>
        <sz val="14"/>
        <color theme="1"/>
        <rFont val="Century Gothic"/>
        <charset val="134"/>
      </rPr>
      <t xml:space="preserve">Frais de Réunions, Conférences au compte du </t>
    </r>
    <r>
      <rPr>
        <b/>
        <sz val="14"/>
        <color theme="1"/>
        <rFont val="Century Gothic"/>
        <charset val="134"/>
      </rPr>
      <t>Cabinet</t>
    </r>
  </si>
  <si>
    <r>
      <rPr>
        <sz val="14"/>
        <color theme="1"/>
        <rFont val="Century Gothic"/>
        <charset val="134"/>
      </rPr>
      <t xml:space="preserve">Frais de Cérémonies et Réceptions au compte du </t>
    </r>
    <r>
      <rPr>
        <b/>
        <sz val="14"/>
        <color theme="1"/>
        <rFont val="Century Gothic"/>
        <charset val="134"/>
      </rPr>
      <t>Cabinet</t>
    </r>
  </si>
  <si>
    <r>
      <rPr>
        <sz val="12"/>
        <rFont val="Century Gothic"/>
        <charset val="134"/>
      </rPr>
      <t xml:space="preserve">Autres Acquisitions, Installations d'Infrastructures, Machines Et Équipements au compte du </t>
    </r>
    <r>
      <rPr>
        <b/>
        <sz val="12"/>
        <rFont val="Century Gothic"/>
        <charset val="134"/>
      </rPr>
      <t>Projet de Caractérisation et de Développement d'outils d'encadrements des déchets dangereux en vue de réduction les risques de dispersion des Contaminants</t>
    </r>
  </si>
  <si>
    <t>AOI</t>
  </si>
  <si>
    <t>Coût Total</t>
  </si>
  <si>
    <t>MARCHES DE FOURNITURES SANS REVUE PREALABLE PAR LA DGCMP / DEMANDE DE COTATION</t>
  </si>
  <si>
    <t>PHASE 1 : PROCEDURE DE CONSULTATION</t>
  </si>
  <si>
    <t xml:space="preserve">Elaboration du Dossier de Consultation </t>
  </si>
  <si>
    <t xml:space="preserve">ANO sur le Dossier de Consultation </t>
  </si>
  <si>
    <t xml:space="preserve">Transmission du Dossier de Consultation </t>
  </si>
  <si>
    <t xml:space="preserve">Ouverture / Evaluation des offres </t>
  </si>
  <si>
    <t>ANO sur le  rapport d'évaluation</t>
  </si>
  <si>
    <t>Publication attribution / Notification provisoire</t>
  </si>
  <si>
    <t>ANO sur le projet de contrat</t>
  </si>
  <si>
    <t>Montant du Contrat</t>
  </si>
  <si>
    <t>Signature et Approbation du Contrat</t>
  </si>
  <si>
    <t>Enregistrement / Immatriculation  du marché</t>
  </si>
  <si>
    <t>5 j</t>
  </si>
  <si>
    <t>5 J</t>
  </si>
  <si>
    <r>
      <rPr>
        <sz val="14"/>
        <color theme="1"/>
        <rFont val="Century Gothic"/>
        <charset val="134"/>
      </rPr>
      <t>Achat de documentation au compte du</t>
    </r>
    <r>
      <rPr>
        <b/>
        <sz val="14"/>
        <color theme="1"/>
        <rFont val="Century Gothic"/>
        <charset val="134"/>
      </rPr>
      <t xml:space="preserve"> Cabinet </t>
    </r>
  </si>
  <si>
    <t>DC</t>
  </si>
  <si>
    <r>
      <rPr>
        <sz val="14"/>
        <color theme="1"/>
        <rFont val="Century Gothic"/>
        <charset val="134"/>
      </rPr>
      <t xml:space="preserve">Achat de fournitures et petits matériels de bureau au compte de la </t>
    </r>
    <r>
      <rPr>
        <b/>
        <sz val="14"/>
        <color theme="1"/>
        <rFont val="Century Gothic"/>
        <charset val="134"/>
      </rPr>
      <t>Direction Nationale de l'Assainissement et de la Qualie de Vie</t>
    </r>
  </si>
  <si>
    <r>
      <rPr>
        <sz val="14"/>
        <color theme="1"/>
        <rFont val="Century Gothic"/>
        <charset val="134"/>
      </rPr>
      <t xml:space="preserve">Achat de fournitures et petits matériels de bureau au compte du </t>
    </r>
    <r>
      <rPr>
        <b/>
        <sz val="14"/>
        <color theme="1"/>
        <rFont val="Century Gothic"/>
        <charset val="134"/>
      </rPr>
      <t>Centre National de Gestion des Catastrophes et des Urgences Environnementales</t>
    </r>
  </si>
  <si>
    <r>
      <rPr>
        <sz val="14"/>
        <color theme="1"/>
        <rFont val="Century Gothic"/>
        <charset val="134"/>
      </rPr>
      <t>Achats de Fournitures Informatiques au compte de la</t>
    </r>
    <r>
      <rPr>
        <b/>
        <sz val="14"/>
        <color theme="1"/>
        <rFont val="Century Gothic"/>
        <charset val="134"/>
      </rPr>
      <t xml:space="preserve"> Direction Nationale des Foréts et de la Faune</t>
    </r>
  </si>
  <si>
    <r>
      <rPr>
        <sz val="14"/>
        <color theme="1"/>
        <rFont val="Century Gothic"/>
        <charset val="134"/>
      </rPr>
      <t xml:space="preserve">Achats de Fournitures Informatiques au compte du </t>
    </r>
    <r>
      <rPr>
        <b/>
        <sz val="14"/>
        <color theme="1"/>
        <rFont val="Century Gothic"/>
        <charset val="134"/>
      </rPr>
      <t>Centre National de Gestion des Catastrophes et des Urgences Environnementales</t>
    </r>
  </si>
  <si>
    <r>
      <rPr>
        <sz val="14"/>
        <color theme="1"/>
        <rFont val="Century Gothic"/>
        <charset val="134"/>
      </rPr>
      <t xml:space="preserve">Achats de Fournitures Informatiques au compte de la </t>
    </r>
    <r>
      <rPr>
        <b/>
        <sz val="14"/>
        <color theme="1"/>
        <rFont val="Century Gothic"/>
        <charset val="134"/>
      </rPr>
      <t>Direction Nationale de l'Environnement.</t>
    </r>
  </si>
  <si>
    <r>
      <rPr>
        <sz val="14"/>
        <color theme="1"/>
        <rFont val="Century Gothic"/>
        <charset val="134"/>
      </rPr>
      <t xml:space="preserve">Achat de pré-imprimés au compte du </t>
    </r>
    <r>
      <rPr>
        <b/>
        <sz val="14"/>
        <color theme="1"/>
        <rFont val="Century Gothic"/>
        <charset val="134"/>
      </rPr>
      <t>Cabinet</t>
    </r>
  </si>
  <si>
    <r>
      <rPr>
        <sz val="14"/>
        <color theme="1"/>
        <rFont val="Century Gothic"/>
        <charset val="134"/>
      </rPr>
      <t xml:space="preserve">Frais de Réunions, Conférences au compte du </t>
    </r>
    <r>
      <rPr>
        <b/>
        <sz val="14"/>
        <color theme="1"/>
        <rFont val="Century Gothic"/>
        <charset val="134"/>
      </rPr>
      <t>projet de la Conservation Biodiversité du Mont Nimba</t>
    </r>
  </si>
  <si>
    <t>Approbation du plan de passation des marchés</t>
  </si>
  <si>
    <t>Autorité Approbatrice</t>
  </si>
  <si>
    <t>PTF : Partenaire Technique et Financier</t>
  </si>
  <si>
    <t>Mode de Passation</t>
  </si>
  <si>
    <t>Code Marché</t>
  </si>
  <si>
    <t>Nature de Marché</t>
  </si>
  <si>
    <t>TDR : Terme de référence</t>
  </si>
  <si>
    <t>AOO</t>
  </si>
  <si>
    <t>Appel d'Offres Ouvert</t>
  </si>
  <si>
    <t>Fournitures</t>
  </si>
  <si>
    <t>Budget National et Autres Financements Intérieurs</t>
  </si>
  <si>
    <t>JMP : Journal des Marchés Publics</t>
  </si>
  <si>
    <t>AOR</t>
  </si>
  <si>
    <t>Appel d'Offres Restreint</t>
  </si>
  <si>
    <t>Travaux</t>
  </si>
  <si>
    <t>FINEX</t>
  </si>
  <si>
    <t>Financement Extérieur</t>
  </si>
  <si>
    <t>DAO : Dossier d’Appel d’Offres</t>
  </si>
  <si>
    <t>RC</t>
  </si>
  <si>
    <t>Reconduction</t>
  </si>
  <si>
    <t>Prestations intellectuelles</t>
  </si>
  <si>
    <t>CONJOINT</t>
  </si>
  <si>
    <t>Financement Conjoint</t>
  </si>
  <si>
    <t>DP : Demande de Proposition</t>
  </si>
  <si>
    <t>ED</t>
  </si>
  <si>
    <t>Entente Directe</t>
  </si>
  <si>
    <t>Délégations de Service Public</t>
  </si>
  <si>
    <t>CPM : Commission de Passation des Marchés</t>
  </si>
  <si>
    <t>CR</t>
  </si>
  <si>
    <t>Consultation Restreinte</t>
  </si>
  <si>
    <t>MARCHES DE TRAVAUX  SANS PRE QUALIFICATION</t>
  </si>
  <si>
    <t>Enregistrement /Immatriculation du marché</t>
  </si>
  <si>
    <r>
      <rPr>
        <sz val="12"/>
        <color theme="1"/>
        <rFont val="Century Gothic"/>
        <charset val="134"/>
      </rPr>
      <t xml:space="preserve">Entretien bâtiments administratifs au compte du </t>
    </r>
    <r>
      <rPr>
        <b/>
        <sz val="12"/>
        <color theme="1"/>
        <rFont val="Century Gothic"/>
        <charset val="134"/>
      </rPr>
      <t>cabinet</t>
    </r>
  </si>
  <si>
    <r>
      <rPr>
        <sz val="12"/>
        <color theme="1"/>
        <rFont val="Century Gothic"/>
        <charset val="134"/>
      </rPr>
      <t xml:space="preserve">Construction de Bâtiments À Usage Administratif au compte du </t>
    </r>
    <r>
      <rPr>
        <b/>
        <sz val="12"/>
        <color theme="1"/>
        <rFont val="Century Gothic"/>
        <charset val="134"/>
      </rPr>
      <t>Projet de Réhabilitation, d'Extension et d'Equipement de la Base des Conservateur de la Nature</t>
    </r>
  </si>
  <si>
    <r>
      <rPr>
        <sz val="12"/>
        <color theme="1"/>
        <rFont val="Century Gothic"/>
        <charset val="134"/>
      </rPr>
      <t xml:space="preserve">Construction de Bâtiments À Usage Technique au compte du </t>
    </r>
    <r>
      <rPr>
        <b/>
        <sz val="12"/>
        <color theme="1"/>
        <rFont val="Century Gothic"/>
        <charset val="134"/>
      </rPr>
      <t>Projet de Caractérisation et de Développement d'outils d'encadrements des déchets dangereux en vue de réduction les risques de dispersion des Contaminants</t>
    </r>
  </si>
  <si>
    <r>
      <rPr>
        <sz val="12"/>
        <rFont val="Century Gothic"/>
        <charset val="134"/>
      </rPr>
      <t xml:space="preserve">Aménagement Forestier au compte du </t>
    </r>
    <r>
      <rPr>
        <b/>
        <sz val="12"/>
        <rFont val="Century Gothic"/>
        <charset val="134"/>
      </rPr>
      <t>Projet d'Aménagement d'un espace de détente, de convivialité et à l'amélioration des ressources génétiques forestières du jardin botanique de la Camayenne, Commune de Dixinn.</t>
    </r>
  </si>
  <si>
    <r>
      <rPr>
        <sz val="12"/>
        <rFont val="Century Gothic"/>
        <charset val="134"/>
      </rPr>
      <t xml:space="preserve">Aménagement Forestier au compte du </t>
    </r>
    <r>
      <rPr>
        <b/>
        <sz val="12"/>
        <rFont val="Century Gothic"/>
        <charset val="134"/>
      </rPr>
      <t>Programme d'Appui à la Vulnerabilite des Riverains et des Ressources Naturelles dû au Changement Climatique dans le Bassin Hydrographique de Konkouré</t>
    </r>
  </si>
  <si>
    <r>
      <t xml:space="preserve">Aménagement Forestier au compte du </t>
    </r>
    <r>
      <rPr>
        <b/>
        <sz val="12"/>
        <rFont val="Century Gothic"/>
        <charset val="134"/>
      </rPr>
      <t>Projet de Restauration de l'espace forestier degrade et deboise des zones riveraines de concessions minieres dans la Préfecture de Boffa</t>
    </r>
  </si>
  <si>
    <r>
      <rPr>
        <sz val="12"/>
        <rFont val="Century Gothic"/>
        <charset val="134"/>
      </rPr>
      <t xml:space="preserve">Aménagement Forestier au compte du </t>
    </r>
    <r>
      <rPr>
        <b/>
        <sz val="12"/>
        <rFont val="Century Gothic"/>
        <charset val="134"/>
      </rPr>
      <t>Projet d'aménagement et de protection des écosystèmes du lac de Sonfonia dans le parc du Delta de Konkouré</t>
    </r>
  </si>
  <si>
    <r>
      <rPr>
        <sz val="12"/>
        <rFont val="Century Gothic"/>
        <charset val="134"/>
      </rPr>
      <t xml:space="preserve">Aménagement Forestier au compte du </t>
    </r>
    <r>
      <rPr>
        <b/>
        <sz val="12"/>
        <rFont val="Century Gothic"/>
        <charset val="134"/>
      </rPr>
      <t>Projet d'Aménagement et gestion de la réserve de Biosphère de Badiar</t>
    </r>
  </si>
  <si>
    <r>
      <rPr>
        <sz val="12"/>
        <rFont val="Century Gothic"/>
        <charset val="134"/>
      </rPr>
      <t xml:space="preserve">Autres aménagements au compte du </t>
    </r>
    <r>
      <rPr>
        <b/>
        <sz val="12"/>
        <rFont val="Century Gothic"/>
        <charset val="134"/>
      </rPr>
      <t>Restauration de l'espace forestier degrade et deboise des zones riveraines de concessions minieres dans la Préfecture de Boffa</t>
    </r>
  </si>
  <si>
    <r>
      <rPr>
        <sz val="12"/>
        <rFont val="Century Gothic"/>
        <charset val="134"/>
      </rPr>
      <t xml:space="preserve">Autres aménagements au compte du </t>
    </r>
    <r>
      <rPr>
        <b/>
        <sz val="12"/>
        <rFont val="Century Gothic"/>
        <charset val="134"/>
      </rPr>
      <t>Projet de Gestion durable de la réduction des Emissions dues à la déforestation et a la dégradation des forets en République de Guinée à (PGD-REDD+ )</t>
    </r>
  </si>
  <si>
    <r>
      <rPr>
        <sz val="12"/>
        <rFont val="Century Gothic"/>
        <charset val="134"/>
      </rPr>
      <t>Autres aménagements au compte de la</t>
    </r>
    <r>
      <rPr>
        <b/>
        <sz val="12"/>
        <rFont val="Century Gothic"/>
        <charset val="134"/>
      </rPr>
      <t xml:space="preserve"> Conservation Biodiversité du Mont Nimba</t>
    </r>
  </si>
  <si>
    <r>
      <rPr>
        <sz val="12"/>
        <rFont val="Century Gothic"/>
        <charset val="134"/>
      </rPr>
      <t xml:space="preserve">Autres aménagements au compte du </t>
    </r>
    <r>
      <rPr>
        <b/>
        <sz val="12"/>
        <rFont val="Century Gothic"/>
        <charset val="134"/>
      </rPr>
      <t>Programme d'Appui à la Vulnerabilite des Riverains et des Ressources Naturelles dû au Changement Climatique dans le Bassin Hydrographique de Konkouré</t>
    </r>
  </si>
  <si>
    <r>
      <rPr>
        <sz val="12"/>
        <rFont val="Century Gothic"/>
        <charset val="134"/>
      </rPr>
      <t xml:space="preserve">Autres aménagements au compte du </t>
    </r>
    <r>
      <rPr>
        <b/>
        <sz val="12"/>
        <rFont val="Century Gothic"/>
        <charset val="134"/>
      </rPr>
      <t>Projet d'aménagement et de protection des écosystèmes du lac de Sonfonia dans le parc du Delta de Konkouré</t>
    </r>
  </si>
  <si>
    <r>
      <rPr>
        <sz val="12"/>
        <rFont val="Century Gothic"/>
        <charset val="134"/>
      </rPr>
      <t xml:space="preserve">Autres aménagements au compte du </t>
    </r>
    <r>
      <rPr>
        <b/>
        <sz val="12"/>
        <rFont val="Century Gothic"/>
        <charset val="134"/>
      </rPr>
      <t>Projet d'Aménagement et gestion de la réserve de Biosphère de Badiar</t>
    </r>
  </si>
  <si>
    <r>
      <rPr>
        <sz val="12"/>
        <rFont val="Century Gothic"/>
        <charset val="134"/>
      </rPr>
      <t xml:space="preserve">Autres aménagements au compte du </t>
    </r>
    <r>
      <rPr>
        <b/>
        <sz val="12"/>
        <rFont val="Century Gothic"/>
        <charset val="134"/>
      </rPr>
      <t>Projet d'Aménagement d'un espace de détente, de convivialité et à l'amélioration des ressources génétiques forestières du jardin botanique de la Camayenne, Commune de Dixinn.</t>
    </r>
  </si>
  <si>
    <r>
      <rPr>
        <sz val="12"/>
        <color indexed="8"/>
        <rFont val="Century Gothic"/>
        <charset val="134"/>
      </rPr>
      <t xml:space="preserve">Installation Technique Et Agencement au compte du </t>
    </r>
    <r>
      <rPr>
        <b/>
        <sz val="12"/>
        <color rgb="FF000000"/>
        <rFont val="Century Gothic"/>
        <charset val="134"/>
      </rPr>
      <t>Projet d'Aménagement et gestion de la réserve de Biosphère de Badiar</t>
    </r>
  </si>
  <si>
    <r>
      <rPr>
        <sz val="12"/>
        <rFont val="Century Gothic"/>
        <charset val="134"/>
      </rPr>
      <t xml:space="preserve">Autres Acquisitions, Installations d'Infrastructures, Machines Et Équipements au compte du </t>
    </r>
    <r>
      <rPr>
        <b/>
        <sz val="12"/>
        <rFont val="Century Gothic"/>
        <charset val="134"/>
      </rPr>
      <t>Projet de Gestion durable de la réduction des Emissions dues à la déforestation et a la dégradation des forets en République de Guinée à (PGD-REDD+ )</t>
    </r>
  </si>
  <si>
    <r>
      <rPr>
        <sz val="12"/>
        <rFont val="Century Gothic"/>
        <charset val="134"/>
      </rPr>
      <t xml:space="preserve">Frais Entretien et Réparation Installations Techniques au compte du </t>
    </r>
    <r>
      <rPr>
        <b/>
        <sz val="12"/>
        <rFont val="Century Gothic"/>
        <charset val="134"/>
      </rPr>
      <t>Cabinet</t>
    </r>
  </si>
  <si>
    <t>MARCHES DE TRAVAUX SANS REVUE PREALABLE PAR LA DGCMP / DEMANDE DE COTATION</t>
  </si>
  <si>
    <r>
      <rPr>
        <sz val="12"/>
        <rFont val="Century Gothic"/>
        <charset val="134"/>
      </rPr>
      <t xml:space="preserve">Reparation batiments administratif au compte du </t>
    </r>
    <r>
      <rPr>
        <b/>
        <sz val="12"/>
        <rFont val="Century Gothic"/>
        <charset val="134"/>
      </rPr>
      <t>projet d'Aménagement d'un espace de détente, de convivialité et à l'amélioration des ressources génétiques forestières du jardin botanique de la Camayenne, Commune de Dixinn</t>
    </r>
  </si>
  <si>
    <r>
      <rPr>
        <sz val="12"/>
        <rFont val="Century Gothic"/>
        <charset val="134"/>
      </rPr>
      <t xml:space="preserve">Ouvrages et installation Eau au compte du </t>
    </r>
    <r>
      <rPr>
        <b/>
        <sz val="12"/>
        <rFont val="Century Gothic"/>
        <charset val="134"/>
      </rPr>
      <t>projet d'aménagement et gestion de la réserve de biosphère de Badiar</t>
    </r>
  </si>
  <si>
    <r>
      <rPr>
        <sz val="12"/>
        <rFont val="Century Gothic"/>
        <charset val="134"/>
      </rPr>
      <t xml:space="preserve">Installation technique et agencement au compte du </t>
    </r>
    <r>
      <rPr>
        <b/>
        <sz val="12"/>
        <rFont val="Century Gothic"/>
        <charset val="134"/>
      </rPr>
      <t>cabinet</t>
    </r>
  </si>
  <si>
    <t xml:space="preserve">MARCHES DE PRESTATIONS INTELLECTUELLES </t>
  </si>
  <si>
    <t>IDENTIFICATION DU PROJET/MARCHE</t>
  </si>
  <si>
    <t>PHASE 1 : PROCEDURE DE PRESELECTION</t>
  </si>
  <si>
    <t>PHASE 2 : PROCEDURE DE SELECTION</t>
  </si>
  <si>
    <t>PHASE 2 : CONCLUSION ET NOTIFICATION DU MARCHE</t>
  </si>
  <si>
    <t>Montant budget GNF</t>
  </si>
  <si>
    <t xml:space="preserve">N° AMI </t>
  </si>
  <si>
    <t>Méthodes de paasation</t>
  </si>
  <si>
    <t>Préparation TDR et DP</t>
  </si>
  <si>
    <t>Non Objection sur TDR</t>
  </si>
  <si>
    <t>Publication Avis à Manifestation d'Interet (MI)</t>
  </si>
  <si>
    <t xml:space="preserve">Ouverture / Evaluation des MI </t>
  </si>
  <si>
    <t>Non Objection sur le rapport et sur DP</t>
  </si>
  <si>
    <t>Envoi DP aux candidats de la liste restreinte</t>
  </si>
  <si>
    <t>Date limite de dépôt des propoditions (tech et finan)</t>
  </si>
  <si>
    <t>Ouverture / Evaluation des propositions techniques</t>
  </si>
  <si>
    <t>Non Objection sur rapport Prop. Techn.</t>
  </si>
  <si>
    <t>Ouverture /Evaluation des propositions financières</t>
  </si>
  <si>
    <t>Non Objection sur rapport combinée PT/PF</t>
  </si>
  <si>
    <t>Publication attribution      /Notification provisoire</t>
  </si>
  <si>
    <t xml:space="preserve"> Négociation et mise en forme du contrat</t>
  </si>
  <si>
    <t>Non Objection sur le contrat négocié</t>
  </si>
  <si>
    <t>Date début Prestations</t>
  </si>
  <si>
    <t>Date de fin des prestations</t>
  </si>
  <si>
    <t>30 ou 45 J</t>
  </si>
  <si>
    <t>3 ou 7 j</t>
  </si>
  <si>
    <t>12j</t>
  </si>
  <si>
    <r>
      <rPr>
        <sz val="12"/>
        <color theme="1"/>
        <rFont val="Century Gothic"/>
        <charset val="134"/>
      </rPr>
      <t xml:space="preserve">Etudes au compte du </t>
    </r>
    <r>
      <rPr>
        <b/>
        <sz val="12"/>
        <color theme="1"/>
        <rFont val="Century Gothic"/>
        <charset val="134"/>
      </rPr>
      <t>Projet de Réhabilitation, d'Extension et d'Equipement de la Base des Conservateur de la DNFF</t>
    </r>
  </si>
  <si>
    <r>
      <rPr>
        <sz val="12"/>
        <color theme="1"/>
        <rFont val="Century Gothic"/>
        <charset val="134"/>
      </rPr>
      <t>Supervision des travaux au compte du</t>
    </r>
    <r>
      <rPr>
        <b/>
        <sz val="12"/>
        <color theme="1"/>
        <rFont val="Century Gothic"/>
        <charset val="134"/>
      </rPr>
      <t xml:space="preserve"> Projet d'Aménagement d'un espace de détente, de convivialité et à l'amélioration des ressources génétiques forestières du jardin botanique de la Camayenne, Commune de Dixinn.</t>
    </r>
  </si>
  <si>
    <r>
      <rPr>
        <sz val="12"/>
        <color theme="1"/>
        <rFont val="Century Gothic"/>
        <charset val="134"/>
      </rPr>
      <t>Supervision des travaux au compte du</t>
    </r>
    <r>
      <rPr>
        <b/>
        <sz val="12"/>
        <color theme="1"/>
        <rFont val="Century Gothic"/>
        <charset val="134"/>
      </rPr>
      <t xml:space="preserve"> Projet de Caractérisation et de Développement d'outils d'encadrements des déchets dangereux en vue de réduction les risques de dispersion des Contaminants</t>
    </r>
  </si>
  <si>
    <r>
      <rPr>
        <sz val="12"/>
        <color theme="1"/>
        <rFont val="Century Gothic"/>
        <charset val="134"/>
      </rPr>
      <t>Etudes au compte du</t>
    </r>
    <r>
      <rPr>
        <b/>
        <sz val="12"/>
        <color theme="1"/>
        <rFont val="Century Gothic"/>
        <charset val="134"/>
      </rPr>
      <t xml:space="preserve"> Projet de Gestion durable de la réduction des Emissions dues à la déforestation et a la dégradation des forets en République de Guinée à (PGD-REDD+ )</t>
    </r>
  </si>
  <si>
    <r>
      <rPr>
        <sz val="12"/>
        <color theme="1"/>
        <rFont val="Century Gothic"/>
        <charset val="134"/>
      </rPr>
      <t xml:space="preserve">Supervision des travaux au compte du </t>
    </r>
    <r>
      <rPr>
        <b/>
        <sz val="12"/>
        <color theme="1"/>
        <rFont val="Century Gothic"/>
        <charset val="134"/>
      </rPr>
      <t>Projet de Gestion durable de la réduction des Emissions dues à la déforestation et a la dégradation des forets en République de Guinée à (PGD-REDD+ )</t>
    </r>
  </si>
  <si>
    <r>
      <rPr>
        <sz val="12"/>
        <color theme="1"/>
        <rFont val="Century Gothic"/>
        <charset val="134"/>
      </rPr>
      <t xml:space="preserve">Supervision des travaux au compte du </t>
    </r>
    <r>
      <rPr>
        <b/>
        <sz val="12"/>
        <color theme="1"/>
        <rFont val="Century Gothic"/>
        <charset val="134"/>
      </rPr>
      <t>Projet de Réhabilitation, d'Extension et d'Equipement de la Base des Conservateur de la DNFF</t>
    </r>
  </si>
  <si>
    <r>
      <rPr>
        <sz val="12"/>
        <color theme="1"/>
        <rFont val="Century Gothic"/>
        <charset val="134"/>
      </rPr>
      <t xml:space="preserve">Aménagement Forestier au compte du </t>
    </r>
    <r>
      <rPr>
        <b/>
        <sz val="12"/>
        <color theme="1"/>
        <rFont val="Century Gothic"/>
        <charset val="134"/>
      </rPr>
      <t>Projet de l'Inventaire Forestier National et de  l'Evaluation  du  Stock  de  Carbone</t>
    </r>
  </si>
  <si>
    <r>
      <rPr>
        <sz val="12"/>
        <color theme="1"/>
        <rFont val="Century Gothic"/>
        <charset val="134"/>
      </rPr>
      <t xml:space="preserve">Etudes au compte du </t>
    </r>
    <r>
      <rPr>
        <b/>
        <sz val="12"/>
        <color theme="1"/>
        <rFont val="Century Gothic"/>
        <charset val="134"/>
      </rPr>
      <t>Projet de l'Inventaire Forestier National et de  l'Evaluation  du  Stock  de  Carbone</t>
    </r>
  </si>
  <si>
    <r>
      <rPr>
        <sz val="12"/>
        <rFont val="Century Gothic"/>
        <charset val="134"/>
      </rPr>
      <t>Etudes au compte du</t>
    </r>
    <r>
      <rPr>
        <b/>
        <sz val="12"/>
        <rFont val="Century Gothic"/>
        <charset val="134"/>
      </rPr>
      <t xml:space="preserve"> Projet d’aménagement des forêts urbaines et péri-urbaines à des fins écologiques, récréatives, touristiques et culturelles</t>
    </r>
  </si>
  <si>
    <r>
      <rPr>
        <sz val="12"/>
        <color theme="1"/>
        <rFont val="Century Gothic"/>
        <charset val="134"/>
      </rPr>
      <t xml:space="preserve">Levée/Cartographie au compte du </t>
    </r>
    <r>
      <rPr>
        <b/>
        <sz val="12"/>
        <color theme="1"/>
        <rFont val="Century Gothic"/>
        <charset val="134"/>
      </rPr>
      <t>projet de restauration de l'espace forestier dégradé et deboisé des zones riveraines de concéssions minières dans la préfecture de Boffa</t>
    </r>
  </si>
  <si>
    <r>
      <rPr>
        <sz val="12"/>
        <rFont val="Century Gothic"/>
        <charset val="134"/>
      </rPr>
      <t>Frais formation, seminaire et stage au compte du</t>
    </r>
    <r>
      <rPr>
        <b/>
        <sz val="12"/>
        <rFont val="Century Gothic"/>
        <charset val="134"/>
      </rPr>
      <t xml:space="preserve"> Cabinet</t>
    </r>
  </si>
  <si>
    <r>
      <rPr>
        <sz val="12"/>
        <rFont val="Century Gothic"/>
        <charset val="134"/>
      </rPr>
      <t xml:space="preserve">Frais de Formations,Séminaires et Stages au compte du </t>
    </r>
    <r>
      <rPr>
        <b/>
        <sz val="12"/>
        <rFont val="Century Gothic"/>
        <charset val="134"/>
      </rPr>
      <t>projet Conservation Biodiversité du Mont Nimba</t>
    </r>
  </si>
  <si>
    <r>
      <rPr>
        <sz val="12"/>
        <rFont val="Century Gothic"/>
        <charset val="134"/>
      </rPr>
      <t xml:space="preserve">Frais de Formations,Séminaireset Stages au compte du </t>
    </r>
    <r>
      <rPr>
        <b/>
        <sz val="12"/>
        <rFont val="Century Gothic"/>
        <charset val="134"/>
      </rPr>
      <t>Projet de Gestion durable de la réduction des Emissions dues à la déforestation et a la dégradation des forets en République de Guinée à (PGD-REDD+ )</t>
    </r>
  </si>
  <si>
    <r>
      <rPr>
        <sz val="12"/>
        <rFont val="Century Gothic"/>
        <charset val="134"/>
      </rPr>
      <t xml:space="preserve">Frais de Formations,Séminaires et Stages  au compte du </t>
    </r>
    <r>
      <rPr>
        <b/>
        <sz val="12"/>
        <rFont val="Century Gothic"/>
        <charset val="134"/>
      </rPr>
      <t>Projet de l'Inventaire Forestier National et de  l'Evaluation  du  Stock  de  Carbone</t>
    </r>
  </si>
  <si>
    <t>MARCHES DE PRESTATIONS INTELLECTUELLES SANS REVUE PREALABLE PAR LA DGCMP / DEMANDE DE COTATION</t>
  </si>
  <si>
    <t>PREALABLE</t>
  </si>
  <si>
    <t>PHASE 3: CONCLUSION ET NOTIFICATION DU MARCHE</t>
  </si>
  <si>
    <t>Montant budget en GNF</t>
  </si>
  <si>
    <t>Elaboration des TDR</t>
  </si>
  <si>
    <t>Non Objection sur les TDR et la liste restreinte</t>
  </si>
  <si>
    <t>Envoi Lettres d'invitation</t>
  </si>
  <si>
    <t>Date limite dépôt des Propositions techniques et financières.</t>
  </si>
  <si>
    <t>Ouverture et Evaluation des Prop. Techn.</t>
  </si>
  <si>
    <t>Non Objection sur rapport PT</t>
  </si>
  <si>
    <t xml:space="preserve">Ouverture /Analyse de la proposition financière </t>
  </si>
  <si>
    <t>ANO sur le rapport combiné</t>
  </si>
  <si>
    <t xml:space="preserve"> Négociation et mise en forme  du contrat</t>
  </si>
  <si>
    <t>Signature  et Approbation du Contrat</t>
  </si>
  <si>
    <t>Enregistrement /Immatriculation et notification du marché</t>
  </si>
  <si>
    <t>1 j</t>
  </si>
  <si>
    <t>5j</t>
  </si>
  <si>
    <r>
      <rPr>
        <sz val="12"/>
        <rFont val="Century Gothic"/>
        <charset val="134"/>
      </rPr>
      <t xml:space="preserve">Supervision des travaux au compte du </t>
    </r>
    <r>
      <rPr>
        <b/>
        <sz val="12"/>
        <rFont val="Century Gothic"/>
        <charset val="134"/>
      </rPr>
      <t>Projet d'Aménagement et gestion de la réserve de Biosphère de Badiar</t>
    </r>
  </si>
  <si>
    <t xml:space="preserve">Montant Total des Marchés </t>
  </si>
  <si>
    <t>TYPE DE MARCHES</t>
  </si>
  <si>
    <t>FOURNITURES</t>
  </si>
  <si>
    <t>TRAVAUX</t>
  </si>
  <si>
    <t>PRESTATIONS INTELLECTUELLES</t>
  </si>
  <si>
    <t>MONTANT TOTAL DC</t>
  </si>
  <si>
    <t>MONTANT TOTAL (DAO)</t>
  </si>
  <si>
    <t>Somme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</si>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</sst>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-* #,##0_-;\-* #,##0_-;_-* &quot;-&quot;_-;_-@_-"/>
    <numFmt numFmtId="43" formatCode="_-* #,##0.00_-;\-* #,##0.00_-;_-* &quot;-&quot;??_-;_-@_-"/>
    <numFmt numFmtId="176" formatCode="_-&quot;€&quot;* #,##0.00_-;\-&quot;€&quot;* #,##0.00_-;_-&quot;€&quot;* \-??_-;_-@_-"/>
    <numFmt numFmtId="177" formatCode="_-&quot;€&quot;* #,##0_-;\-&quot;€&quot;* #,##0_-;_-&quot;€&quot;* \-_-;_-@_-"/>
    <numFmt numFmtId="178" formatCode="#,##0\ [$GNF]"/>
    <numFmt numFmtId="179" formatCode="[$-40C]d\-mmm;@"/>
    <numFmt numFmtId="180" formatCode="_-* #,##0_-;\-* #,##0_-;_-* &quot;-&quot;??_-;_-@_-"/>
    <numFmt numFmtId="181" formatCode="[$-F800]dddd\,\ mmmm\ dd\,\ yyyy"/>
    <numFmt numFmtId="182" formatCode="dd/mm/yyyy;@"/>
  </numFmts>
  <fonts count="57">
    <font>
      <sz val="11"/>
      <color theme="1"/>
      <name val="Calibri"/>
      <charset val="134"/>
      <scheme val="minor"/>
    </font>
    <font>
      <sz val="14"/>
      <color theme="1"/>
      <name val="Arial Narrow"/>
      <charset val="134"/>
    </font>
    <font>
      <b/>
      <sz val="14"/>
      <color theme="0"/>
      <name val="Arial Narrow"/>
      <charset val="134"/>
    </font>
    <font>
      <b/>
      <sz val="14"/>
      <color theme="1"/>
      <name val="Arial Narrow"/>
      <charset val="134"/>
    </font>
    <font>
      <sz val="14"/>
      <color theme="1"/>
      <name val="Century Gothic"/>
      <charset val="134"/>
    </font>
    <font>
      <sz val="12"/>
      <color theme="1"/>
      <name val="Century Gothic"/>
      <charset val="134"/>
    </font>
    <font>
      <sz val="14"/>
      <color rgb="FFFF0000"/>
      <name val="Arial Narrow"/>
      <charset val="134"/>
    </font>
    <font>
      <b/>
      <sz val="14"/>
      <color rgb="FFFF0000"/>
      <name val="Arial Narrow"/>
      <charset val="134"/>
    </font>
    <font>
      <b/>
      <sz val="14"/>
      <color indexed="8"/>
      <name val="Century Gothic"/>
      <charset val="134"/>
    </font>
    <font>
      <b/>
      <sz val="14"/>
      <color rgb="FFFF0000"/>
      <name val="Century Gothic"/>
      <charset val="134"/>
    </font>
    <font>
      <b/>
      <sz val="14"/>
      <color theme="1"/>
      <name val="Century Gothic"/>
      <charset val="134"/>
    </font>
    <font>
      <b/>
      <i/>
      <sz val="14"/>
      <color indexed="8"/>
      <name val="Century Gothic"/>
      <charset val="134"/>
    </font>
    <font>
      <b/>
      <sz val="14"/>
      <color indexed="8"/>
      <name val="Arial Narrow"/>
      <charset val="134"/>
    </font>
    <font>
      <sz val="12"/>
      <color rgb="FFFF0000"/>
      <name val="Century Gothic"/>
      <charset val="134"/>
    </font>
    <font>
      <sz val="12"/>
      <color theme="0"/>
      <name val="Century Gothic"/>
      <charset val="134"/>
    </font>
    <font>
      <b/>
      <sz val="12"/>
      <color indexed="9"/>
      <name val="Century Gothic"/>
      <charset val="134"/>
    </font>
    <font>
      <b/>
      <sz val="12"/>
      <color rgb="FFFF0000"/>
      <name val="Century Gothic"/>
      <charset val="134"/>
    </font>
    <font>
      <b/>
      <sz val="12"/>
      <color indexed="8"/>
      <name val="Century Gothic"/>
      <charset val="134"/>
    </font>
    <font>
      <b/>
      <sz val="12"/>
      <name val="Century Gothic"/>
      <charset val="134"/>
    </font>
    <font>
      <b/>
      <sz val="12"/>
      <color indexed="62"/>
      <name val="Century Gothic"/>
      <charset val="134"/>
    </font>
    <font>
      <sz val="12"/>
      <color indexed="8"/>
      <name val="Century Gothic"/>
      <charset val="134"/>
    </font>
    <font>
      <sz val="12"/>
      <name val="Century Gothic"/>
      <charset val="134"/>
    </font>
    <font>
      <b/>
      <sz val="14"/>
      <color rgb="FF000000"/>
      <name val="Arial Narrow"/>
      <charset val="134"/>
    </font>
    <font>
      <b/>
      <sz val="12"/>
      <color theme="1"/>
      <name val="Century Gothic"/>
      <charset val="134"/>
    </font>
    <font>
      <b/>
      <i/>
      <sz val="12"/>
      <color indexed="8"/>
      <name val="Century Gothic"/>
      <charset val="134"/>
    </font>
    <font>
      <b/>
      <sz val="14"/>
      <color indexed="9"/>
      <name val="Arial Narrow"/>
      <charset val="134"/>
    </font>
    <font>
      <b/>
      <sz val="14"/>
      <name val="Arial Narrow"/>
      <charset val="134"/>
    </font>
    <font>
      <b/>
      <sz val="14"/>
      <color indexed="62"/>
      <name val="Arial Narrow"/>
      <charset val="134"/>
    </font>
    <font>
      <sz val="14"/>
      <color indexed="8"/>
      <name val="Arial Narrow"/>
      <charset val="134"/>
    </font>
    <font>
      <sz val="14"/>
      <name val="Arial Narrow"/>
      <charset val="134"/>
    </font>
    <font>
      <b/>
      <sz val="12"/>
      <color rgb="FF000000"/>
      <name val="Century Gothic"/>
      <charset val="134"/>
    </font>
    <font>
      <sz val="14"/>
      <color theme="0"/>
      <name val="Century Gothic"/>
      <charset val="134"/>
    </font>
    <font>
      <b/>
      <sz val="14"/>
      <color indexed="9"/>
      <name val="Century Gothic"/>
      <charset val="134"/>
    </font>
    <font>
      <b/>
      <sz val="14"/>
      <name val="Century Gothic"/>
      <charset val="134"/>
    </font>
    <font>
      <b/>
      <sz val="14"/>
      <color indexed="62"/>
      <name val="Century Gothic"/>
      <charset val="134"/>
    </font>
    <font>
      <sz val="14"/>
      <name val="Century Gothic"/>
      <charset val="134"/>
    </font>
    <font>
      <sz val="14"/>
      <color indexed="8"/>
      <name val="Century Gothic"/>
      <charset val="134"/>
    </font>
    <font>
      <b/>
      <sz val="14"/>
      <color rgb="FF000000"/>
      <name val="Century Gothic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5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20651875362"/>
        <bgColor theme="4" tint="0.799920651875362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0.34998626667073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2">
    <border>
      <left/>
      <right/>
      <top/>
      <bottom/>
      <diagonal/>
    </border>
    <border>
      <left style="thin">
        <color theme="4" tint="0.399914548173467"/>
      </left>
      <right/>
      <top style="thin">
        <color theme="4" tint="0.399914548173467"/>
      </top>
      <bottom/>
      <diagonal/>
    </border>
    <border>
      <left/>
      <right/>
      <top style="thin">
        <color theme="4" tint="0.399914548173467"/>
      </top>
      <bottom/>
      <diagonal/>
    </border>
    <border>
      <left/>
      <right style="thin">
        <color theme="4" tint="0.399914548173467"/>
      </right>
      <top style="thin">
        <color theme="4" tint="0.399914548173467"/>
      </top>
      <bottom/>
      <diagonal/>
    </border>
    <border>
      <left style="thin">
        <color theme="4" tint="0.399914548173467"/>
      </left>
      <right/>
      <top style="thin">
        <color theme="4" tint="0.399914548173467"/>
      </top>
      <bottom style="thin">
        <color theme="4" tint="0.399914548173467"/>
      </bottom>
      <diagonal/>
    </border>
    <border>
      <left/>
      <right/>
      <top style="thin">
        <color theme="4" tint="0.399914548173467"/>
      </top>
      <bottom style="thin">
        <color theme="4" tint="0.399914548173467"/>
      </bottom>
      <diagonal/>
    </border>
    <border>
      <left/>
      <right style="thin">
        <color theme="4" tint="0.399914548173467"/>
      </right>
      <top style="thin">
        <color theme="4" tint="0.399914548173467"/>
      </top>
      <bottom style="thin">
        <color theme="4" tint="0.399914548173467"/>
      </bottom>
      <diagonal/>
    </border>
    <border>
      <left/>
      <right/>
      <top style="thin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theme="5"/>
      </right>
      <top style="medium">
        <color auto="1"/>
      </top>
      <bottom style="medium">
        <color auto="1"/>
      </bottom>
      <diagonal/>
    </border>
    <border>
      <left style="medium">
        <color theme="5"/>
      </left>
      <right style="medium">
        <color theme="5"/>
      </right>
      <top style="medium">
        <color auto="1"/>
      </top>
      <bottom style="medium">
        <color auto="1"/>
      </bottom>
      <diagonal/>
    </border>
    <border>
      <left style="medium">
        <color theme="5"/>
      </left>
      <right/>
      <top style="medium">
        <color auto="1"/>
      </top>
      <bottom style="medium">
        <color auto="1"/>
      </bottom>
      <diagonal/>
    </border>
    <border>
      <left style="medium">
        <color theme="5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theme="8"/>
      </right>
      <top style="medium">
        <color auto="1"/>
      </top>
      <bottom/>
      <diagonal/>
    </border>
    <border>
      <left style="medium">
        <color theme="8"/>
      </left>
      <right/>
      <top style="medium">
        <color auto="1"/>
      </top>
      <bottom style="medium">
        <color theme="8"/>
      </bottom>
      <diagonal/>
    </border>
    <border>
      <left/>
      <right/>
      <top style="medium">
        <color auto="1"/>
      </top>
      <bottom style="medium">
        <color theme="8"/>
      </bottom>
      <diagonal/>
    </border>
    <border>
      <left/>
      <right style="medium">
        <color auto="1"/>
      </right>
      <top style="medium">
        <color auto="1"/>
      </top>
      <bottom style="medium">
        <color theme="8"/>
      </bottom>
      <diagonal/>
    </border>
    <border>
      <left style="medium">
        <color auto="1"/>
      </left>
      <right/>
      <top style="medium">
        <color rgb="FFC0504D"/>
      </top>
      <bottom style="medium">
        <color rgb="FFC0504D"/>
      </bottom>
      <diagonal/>
    </border>
    <border>
      <left/>
      <right style="medium">
        <color theme="5"/>
      </right>
      <top style="medium">
        <color rgb="FFC0504D"/>
      </top>
      <bottom style="medium">
        <color rgb="FFC0504D"/>
      </bottom>
      <diagonal/>
    </border>
    <border>
      <left style="medium">
        <color theme="5"/>
      </left>
      <right/>
      <top style="thin">
        <color auto="1"/>
      </top>
      <bottom style="medium">
        <color theme="5"/>
      </bottom>
      <diagonal/>
    </border>
    <border>
      <left/>
      <right/>
      <top style="thin">
        <color auto="1"/>
      </top>
      <bottom style="medium">
        <color theme="5"/>
      </bottom>
      <diagonal/>
    </border>
    <border>
      <left/>
      <right style="medium">
        <color auto="1"/>
      </right>
      <top style="thin">
        <color auto="1"/>
      </top>
      <bottom style="medium">
        <color theme="5"/>
      </bottom>
      <diagonal/>
    </border>
    <border>
      <left style="medium">
        <color auto="1"/>
      </left>
      <right/>
      <top/>
      <bottom style="medium">
        <color rgb="FF4BACC6"/>
      </bottom>
      <diagonal/>
    </border>
    <border>
      <left/>
      <right style="medium">
        <color theme="8"/>
      </right>
      <top/>
      <bottom style="medium">
        <color rgb="FF4BACC6"/>
      </bottom>
      <diagonal/>
    </border>
    <border>
      <left style="medium">
        <color theme="8"/>
      </left>
      <right/>
      <top style="medium">
        <color theme="8"/>
      </top>
      <bottom style="medium">
        <color theme="8"/>
      </bottom>
      <diagonal/>
    </border>
    <border>
      <left/>
      <right/>
      <top style="medium">
        <color theme="8"/>
      </top>
      <bottom style="medium">
        <color theme="8"/>
      </bottom>
      <diagonal/>
    </border>
    <border>
      <left/>
      <right style="medium">
        <color auto="1"/>
      </right>
      <top style="medium">
        <color theme="8"/>
      </top>
      <bottom style="medium">
        <color theme="8"/>
      </bottom>
      <diagonal/>
    </border>
    <border>
      <left style="medium">
        <color auto="1"/>
      </left>
      <right/>
      <top style="medium">
        <color rgb="FF4BACC6"/>
      </top>
      <bottom style="medium">
        <color rgb="FF4BACC6"/>
      </bottom>
      <diagonal/>
    </border>
    <border>
      <left/>
      <right style="medium">
        <color theme="5"/>
      </right>
      <top/>
      <bottom/>
      <diagonal/>
    </border>
    <border>
      <left style="medium">
        <color theme="5"/>
      </left>
      <right/>
      <top style="medium">
        <color theme="5"/>
      </top>
      <bottom style="medium">
        <color theme="5"/>
      </bottom>
      <diagonal/>
    </border>
    <border>
      <left/>
      <right/>
      <top style="medium">
        <color theme="5"/>
      </top>
      <bottom style="medium">
        <color theme="5"/>
      </bottom>
      <diagonal/>
    </border>
    <border>
      <left/>
      <right style="medium">
        <color auto="1"/>
      </right>
      <top style="medium">
        <color theme="5"/>
      </top>
      <bottom style="medium">
        <color theme="5"/>
      </bottom>
      <diagonal/>
    </border>
    <border>
      <left/>
      <right style="medium">
        <color theme="8"/>
      </right>
      <top style="medium">
        <color rgb="FF4BACC6"/>
      </top>
      <bottom style="medium">
        <color rgb="FF4BACC6"/>
      </bottom>
      <diagonal/>
    </border>
    <border>
      <left style="medium">
        <color auto="1"/>
      </left>
      <right/>
      <top style="medium">
        <color rgb="FF4BACC6"/>
      </top>
      <bottom style="medium">
        <color auto="1"/>
      </bottom>
      <diagonal/>
    </border>
    <border>
      <left style="medium">
        <color theme="8"/>
      </left>
      <right/>
      <top style="medium">
        <color theme="8"/>
      </top>
      <bottom style="medium">
        <color auto="1"/>
      </bottom>
      <diagonal/>
    </border>
    <border>
      <left/>
      <right/>
      <top style="medium">
        <color theme="8"/>
      </top>
      <bottom style="medium">
        <color auto="1"/>
      </bottom>
      <diagonal/>
    </border>
    <border>
      <left/>
      <right style="medium">
        <color auto="1"/>
      </right>
      <top style="medium">
        <color theme="8"/>
      </top>
      <bottom style="medium">
        <color auto="1"/>
      </bottom>
      <diagonal/>
    </border>
    <border>
      <left/>
      <right style="medium">
        <color theme="8"/>
      </right>
      <top style="medium">
        <color rgb="FF4BACC6"/>
      </top>
      <bottom style="medium">
        <color auto="1"/>
      </bottom>
      <diagonal/>
    </border>
    <border>
      <left style="medium">
        <color auto="1"/>
      </left>
      <right/>
      <top style="medium">
        <color rgb="FFC0504D"/>
      </top>
      <bottom style="medium">
        <color auto="1"/>
      </bottom>
      <diagonal/>
    </border>
    <border>
      <left/>
      <right style="medium">
        <color theme="5"/>
      </right>
      <top style="medium">
        <color rgb="FFC0504D"/>
      </top>
      <bottom style="medium">
        <color auto="1"/>
      </bottom>
      <diagonal/>
    </border>
    <border>
      <left style="medium">
        <color theme="5"/>
      </left>
      <right/>
      <top style="medium">
        <color theme="5"/>
      </top>
      <bottom style="medium">
        <color auto="1"/>
      </bottom>
      <diagonal/>
    </border>
    <border>
      <left/>
      <right/>
      <top style="medium">
        <color theme="5"/>
      </top>
      <bottom style="medium">
        <color auto="1"/>
      </bottom>
      <diagonal/>
    </border>
    <border>
      <left/>
      <right style="medium">
        <color auto="1"/>
      </right>
      <top style="medium">
        <color theme="5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25" borderId="94" applyNumberFormat="0" applyFon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95" applyNumberFormat="0" applyFill="0" applyAlignment="0" applyProtection="0">
      <alignment vertical="center"/>
    </xf>
    <xf numFmtId="0" fontId="44" fillId="0" borderId="95" applyNumberFormat="0" applyFill="0" applyAlignment="0" applyProtection="0">
      <alignment vertical="center"/>
    </xf>
    <xf numFmtId="0" fontId="45" fillId="0" borderId="9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26" borderId="97" applyNumberFormat="0" applyAlignment="0" applyProtection="0">
      <alignment vertical="center"/>
    </xf>
    <xf numFmtId="0" fontId="47" fillId="27" borderId="98" applyNumberFormat="0" applyAlignment="0" applyProtection="0">
      <alignment vertical="center"/>
    </xf>
    <xf numFmtId="0" fontId="48" fillId="27" borderId="97" applyNumberFormat="0" applyAlignment="0" applyProtection="0">
      <alignment vertical="center"/>
    </xf>
    <xf numFmtId="0" fontId="49" fillId="28" borderId="99" applyNumberFormat="0" applyAlignment="0" applyProtection="0">
      <alignment vertical="center"/>
    </xf>
    <xf numFmtId="0" fontId="50" fillId="0" borderId="100" applyNumberFormat="0" applyFill="0" applyAlignment="0" applyProtection="0">
      <alignment vertical="center"/>
    </xf>
    <xf numFmtId="0" fontId="51" fillId="0" borderId="101" applyNumberFormat="0" applyFill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5" fillId="2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5" fillId="39" borderId="0" applyNumberFormat="0" applyBorder="0" applyAlignment="0" applyProtection="0">
      <alignment vertical="center"/>
    </xf>
    <xf numFmtId="0" fontId="56" fillId="40" borderId="0" applyNumberFormat="0" applyBorder="0" applyAlignment="0" applyProtection="0">
      <alignment vertical="center"/>
    </xf>
    <xf numFmtId="0" fontId="56" fillId="41" borderId="0" applyNumberFormat="0" applyBorder="0" applyAlignment="0" applyProtection="0">
      <alignment vertical="center"/>
    </xf>
    <xf numFmtId="0" fontId="55" fillId="42" borderId="0" applyNumberFormat="0" applyBorder="0" applyAlignment="0" applyProtection="0">
      <alignment vertical="center"/>
    </xf>
    <xf numFmtId="0" fontId="55" fillId="43" borderId="0" applyNumberFormat="0" applyBorder="0" applyAlignment="0" applyProtection="0">
      <alignment vertical="center"/>
    </xf>
    <xf numFmtId="0" fontId="56" fillId="44" borderId="0" applyNumberFormat="0" applyBorder="0" applyAlignment="0" applyProtection="0">
      <alignment vertical="center"/>
    </xf>
    <xf numFmtId="0" fontId="56" fillId="45" borderId="0" applyNumberFormat="0" applyBorder="0" applyAlignment="0" applyProtection="0">
      <alignment vertical="center"/>
    </xf>
    <xf numFmtId="0" fontId="55" fillId="46" borderId="0" applyNumberFormat="0" applyBorder="0" applyAlignment="0" applyProtection="0">
      <alignment vertical="center"/>
    </xf>
    <xf numFmtId="0" fontId="55" fillId="47" borderId="0" applyNumberFormat="0" applyBorder="0" applyAlignment="0" applyProtection="0">
      <alignment vertical="center"/>
    </xf>
    <xf numFmtId="0" fontId="56" fillId="48" borderId="0" applyNumberFormat="0" applyBorder="0" applyAlignment="0" applyProtection="0">
      <alignment vertical="center"/>
    </xf>
    <xf numFmtId="0" fontId="56" fillId="49" borderId="0" applyNumberFormat="0" applyBorder="0" applyAlignment="0" applyProtection="0">
      <alignment vertical="center"/>
    </xf>
    <xf numFmtId="0" fontId="55" fillId="50" borderId="0" applyNumberFormat="0" applyBorder="0" applyAlignment="0" applyProtection="0">
      <alignment vertical="center"/>
    </xf>
    <xf numFmtId="0" fontId="55" fillId="51" borderId="0" applyNumberFormat="0" applyBorder="0" applyAlignment="0" applyProtection="0">
      <alignment vertical="center"/>
    </xf>
    <xf numFmtId="0" fontId="56" fillId="52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5" fillId="53" borderId="0" applyNumberFormat="0" applyBorder="0" applyAlignment="0" applyProtection="0">
      <alignment vertical="center"/>
    </xf>
  </cellStyleXfs>
  <cellXfs count="46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178" fontId="1" fillId="4" borderId="2" xfId="0" applyNumberFormat="1" applyFont="1" applyFill="1" applyBorder="1" applyAlignment="1">
      <alignment horizontal="right" vertical="center"/>
    </xf>
    <xf numFmtId="178" fontId="1" fillId="4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2" fillId="5" borderId="4" xfId="0" applyFont="1" applyFill="1" applyBorder="1" applyAlignment="1">
      <alignment horizontal="right"/>
    </xf>
    <xf numFmtId="178" fontId="3" fillId="0" borderId="5" xfId="0" applyNumberFormat="1" applyFont="1" applyBorder="1"/>
    <xf numFmtId="178" fontId="3" fillId="0" borderId="6" xfId="0" applyNumberFormat="1" applyFont="1" applyBorder="1"/>
    <xf numFmtId="0" fontId="3" fillId="0" borderId="0" xfId="0" applyFont="1" applyAlignment="1">
      <alignment horizontal="right"/>
    </xf>
    <xf numFmtId="178" fontId="3" fillId="6" borderId="0" xfId="0" applyNumberFormat="1" applyFont="1" applyFill="1" applyAlignment="1">
      <alignment horizontal="center"/>
    </xf>
    <xf numFmtId="0" fontId="1" fillId="0" borderId="7" xfId="0" applyFont="1" applyBorder="1"/>
    <xf numFmtId="0" fontId="4" fillId="0" borderId="0" xfId="0" applyFont="1"/>
    <xf numFmtId="0" fontId="1" fillId="0" borderId="0" xfId="0" applyFont="1" applyAlignment="1"/>
    <xf numFmtId="0" fontId="5" fillId="0" borderId="0" xfId="0" applyFont="1"/>
    <xf numFmtId="0" fontId="6" fillId="0" borderId="0" xfId="0" applyFont="1"/>
    <xf numFmtId="0" fontId="2" fillId="7" borderId="0" xfId="0" applyFont="1" applyFill="1" applyAlignment="1">
      <alignment horizontal="center" vertical="center"/>
    </xf>
    <xf numFmtId="0" fontId="7" fillId="7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8" borderId="8" xfId="0" applyFont="1" applyFill="1" applyBorder="1" applyAlignment="1">
      <alignment vertical="center" wrapText="1"/>
    </xf>
    <xf numFmtId="0" fontId="10" fillId="9" borderId="9" xfId="0" applyFont="1" applyFill="1" applyBorder="1" applyAlignment="1">
      <alignment horizontal="left" vertical="center"/>
    </xf>
    <xf numFmtId="0" fontId="10" fillId="9" borderId="10" xfId="0" applyFont="1" applyFill="1" applyBorder="1" applyAlignment="1">
      <alignment horizontal="left" vertical="center"/>
    </xf>
    <xf numFmtId="0" fontId="9" fillId="9" borderId="10" xfId="0" applyFont="1" applyFill="1" applyBorder="1" applyAlignment="1">
      <alignment horizontal="left" vertical="center"/>
    </xf>
    <xf numFmtId="0" fontId="10" fillId="9" borderId="11" xfId="0" applyFont="1" applyFill="1" applyBorder="1" applyAlignment="1">
      <alignment horizontal="left" vertical="center"/>
    </xf>
    <xf numFmtId="0" fontId="11" fillId="0" borderId="0" xfId="0" applyFont="1"/>
    <xf numFmtId="0" fontId="10" fillId="9" borderId="9" xfId="0" applyFont="1" applyFill="1" applyBorder="1" applyAlignment="1">
      <alignment vertical="center"/>
    </xf>
    <xf numFmtId="0" fontId="10" fillId="9" borderId="10" xfId="0" applyFont="1" applyFill="1" applyBorder="1" applyAlignment="1">
      <alignment vertical="center"/>
    </xf>
    <xf numFmtId="0" fontId="9" fillId="9" borderId="10" xfId="0" applyFont="1" applyFill="1" applyBorder="1" applyAlignment="1">
      <alignment vertical="center"/>
    </xf>
    <xf numFmtId="0" fontId="10" fillId="9" borderId="10" xfId="0" applyFont="1" applyFill="1" applyBorder="1" applyAlignment="1">
      <alignment horizontal="center" vertical="center"/>
    </xf>
    <xf numFmtId="0" fontId="10" fillId="9" borderId="11" xfId="0" applyFont="1" applyFill="1" applyBorder="1" applyAlignment="1">
      <alignment vertical="center"/>
    </xf>
    <xf numFmtId="0" fontId="12" fillId="10" borderId="0" xfId="0" applyFont="1" applyFill="1" applyAlignment="1">
      <alignment horizontal="center" vertical="center"/>
    </xf>
    <xf numFmtId="0" fontId="7" fillId="10" borderId="0" xfId="0" applyFont="1" applyFill="1" applyAlignment="1">
      <alignment horizontal="center" vertical="center"/>
    </xf>
    <xf numFmtId="0" fontId="5" fillId="9" borderId="0" xfId="0" applyFont="1" applyFill="1"/>
    <xf numFmtId="0" fontId="5" fillId="9" borderId="0" xfId="0" applyFont="1" applyFill="1" applyAlignment="1">
      <alignment horizontal="justify"/>
    </xf>
    <xf numFmtId="3" fontId="5" fillId="9" borderId="0" xfId="0" applyNumberFormat="1" applyFont="1" applyFill="1"/>
    <xf numFmtId="0" fontId="13" fillId="9" borderId="0" xfId="0" applyFont="1" applyFill="1"/>
    <xf numFmtId="0" fontId="14" fillId="9" borderId="0" xfId="0" applyFont="1" applyFill="1"/>
    <xf numFmtId="0" fontId="15" fillId="11" borderId="12" xfId="0" applyFont="1" applyFill="1" applyBorder="1" applyAlignment="1">
      <alignment horizontal="center" vertical="center" wrapText="1"/>
    </xf>
    <xf numFmtId="0" fontId="15" fillId="11" borderId="13" xfId="0" applyFont="1" applyFill="1" applyBorder="1" applyAlignment="1">
      <alignment horizontal="center" vertical="center" wrapText="1"/>
    </xf>
    <xf numFmtId="0" fontId="16" fillId="11" borderId="14" xfId="0" applyFont="1" applyFill="1" applyBorder="1" applyAlignment="1">
      <alignment horizontal="center" vertical="center" wrapText="1"/>
    </xf>
    <xf numFmtId="0" fontId="17" fillId="12" borderId="15" xfId="0" applyFont="1" applyFill="1" applyBorder="1" applyAlignment="1">
      <alignment horizontal="center" vertical="center" wrapText="1"/>
    </xf>
    <xf numFmtId="0" fontId="15" fillId="11" borderId="16" xfId="0" applyFont="1" applyFill="1" applyBorder="1" applyAlignment="1">
      <alignment horizontal="center" vertical="center" wrapText="1"/>
    </xf>
    <xf numFmtId="0" fontId="15" fillId="11" borderId="17" xfId="0" applyFont="1" applyFill="1" applyBorder="1" applyAlignment="1">
      <alignment horizontal="center" vertical="center" wrapText="1"/>
    </xf>
    <xf numFmtId="0" fontId="15" fillId="11" borderId="18" xfId="0" applyFont="1" applyFill="1" applyBorder="1" applyAlignment="1">
      <alignment horizontal="center" vertical="center" wrapText="1"/>
    </xf>
    <xf numFmtId="0" fontId="5" fillId="0" borderId="13" xfId="0" applyFont="1" applyBorder="1"/>
    <xf numFmtId="0" fontId="5" fillId="0" borderId="14" xfId="0" applyFont="1" applyBorder="1"/>
    <xf numFmtId="0" fontId="15" fillId="11" borderId="19" xfId="0" applyFont="1" applyFill="1" applyBorder="1" applyAlignment="1">
      <alignment horizontal="center" vertical="center" wrapText="1"/>
    </xf>
    <xf numFmtId="0" fontId="15" fillId="11" borderId="14" xfId="0" applyFont="1" applyFill="1" applyBorder="1" applyAlignment="1">
      <alignment horizontal="center" vertical="center" wrapText="1"/>
    </xf>
    <xf numFmtId="0" fontId="17" fillId="13" borderId="20" xfId="0" applyFont="1" applyFill="1" applyBorder="1" applyAlignment="1">
      <alignment horizontal="center" vertical="center" textRotation="90" wrapText="1"/>
    </xf>
    <xf numFmtId="0" fontId="17" fillId="13" borderId="21" xfId="0" applyFont="1" applyFill="1" applyBorder="1" applyAlignment="1">
      <alignment horizontal="center" vertical="center" wrapText="1"/>
    </xf>
    <xf numFmtId="0" fontId="17" fillId="13" borderId="17" xfId="0" applyFont="1" applyFill="1" applyBorder="1" applyAlignment="1">
      <alignment horizontal="center" vertical="center" wrapText="1"/>
    </xf>
    <xf numFmtId="0" fontId="18" fillId="13" borderId="18" xfId="0" applyFont="1" applyFill="1" applyBorder="1" applyAlignment="1">
      <alignment horizontal="center" vertical="center" wrapText="1"/>
    </xf>
    <xf numFmtId="0" fontId="17" fillId="12" borderId="22" xfId="0" applyFont="1" applyFill="1" applyBorder="1" applyAlignment="1">
      <alignment horizontal="center" vertical="center" wrapText="1"/>
    </xf>
    <xf numFmtId="0" fontId="18" fillId="14" borderId="23" xfId="0" applyFont="1" applyFill="1" applyBorder="1" applyAlignment="1">
      <alignment horizontal="center" vertical="center" wrapText="1"/>
    </xf>
    <xf numFmtId="0" fontId="18" fillId="14" borderId="24" xfId="0" applyFont="1" applyFill="1" applyBorder="1" applyAlignment="1">
      <alignment horizontal="center" vertical="center" wrapText="1"/>
    </xf>
    <xf numFmtId="0" fontId="18" fillId="14" borderId="25" xfId="0" applyFont="1" applyFill="1" applyBorder="1" applyAlignment="1">
      <alignment horizontal="center" vertical="center" wrapText="1"/>
    </xf>
    <xf numFmtId="0" fontId="18" fillId="14" borderId="26" xfId="0" applyFont="1" applyFill="1" applyBorder="1" applyAlignment="1">
      <alignment horizontal="center" vertical="center" wrapText="1"/>
    </xf>
    <xf numFmtId="0" fontId="18" fillId="14" borderId="27" xfId="0" applyFont="1" applyFill="1" applyBorder="1" applyAlignment="1">
      <alignment horizontal="center" vertical="center" wrapText="1"/>
    </xf>
    <xf numFmtId="0" fontId="18" fillId="14" borderId="28" xfId="0" applyFont="1" applyFill="1" applyBorder="1" applyAlignment="1">
      <alignment horizontal="center" vertical="center" wrapText="1"/>
    </xf>
    <xf numFmtId="0" fontId="18" fillId="14" borderId="29" xfId="0" applyFont="1" applyFill="1" applyBorder="1" applyAlignment="1">
      <alignment horizontal="center" vertical="center" wrapText="1"/>
    </xf>
    <xf numFmtId="0" fontId="18" fillId="14" borderId="16" xfId="0" applyFont="1" applyFill="1" applyBorder="1" applyAlignment="1">
      <alignment horizontal="center" vertical="center" wrapText="1"/>
    </xf>
    <xf numFmtId="0" fontId="18" fillId="14" borderId="30" xfId="0" applyFont="1" applyFill="1" applyBorder="1" applyAlignment="1">
      <alignment horizontal="center" vertical="center" wrapText="1"/>
    </xf>
    <xf numFmtId="0" fontId="18" fillId="14" borderId="31" xfId="0" applyFont="1" applyFill="1" applyBorder="1" applyAlignment="1">
      <alignment horizontal="center" vertical="center" wrapText="1"/>
    </xf>
    <xf numFmtId="0" fontId="17" fillId="13" borderId="32" xfId="0" applyFont="1" applyFill="1" applyBorder="1" applyAlignment="1">
      <alignment horizontal="center" vertical="center" textRotation="90" wrapText="1"/>
    </xf>
    <xf numFmtId="0" fontId="17" fillId="13" borderId="33" xfId="0" applyFont="1" applyFill="1" applyBorder="1" applyAlignment="1">
      <alignment horizontal="center" vertical="center" wrapText="1"/>
    </xf>
    <xf numFmtId="0" fontId="17" fillId="13" borderId="25" xfId="0" applyFont="1" applyFill="1" applyBorder="1" applyAlignment="1">
      <alignment horizontal="center" vertical="center" wrapText="1"/>
    </xf>
    <xf numFmtId="0" fontId="18" fillId="13" borderId="26" xfId="0" applyFont="1" applyFill="1" applyBorder="1" applyAlignment="1">
      <alignment horizontal="center" vertical="center" wrapText="1"/>
    </xf>
    <xf numFmtId="0" fontId="17" fillId="12" borderId="34" xfId="0" applyFont="1" applyFill="1" applyBorder="1" applyAlignment="1">
      <alignment horizontal="center" vertical="center" wrapText="1"/>
    </xf>
    <xf numFmtId="0" fontId="18" fillId="14" borderId="35" xfId="0" applyFont="1" applyFill="1" applyBorder="1" applyAlignment="1">
      <alignment horizontal="center" vertical="center" wrapText="1"/>
    </xf>
    <xf numFmtId="3" fontId="19" fillId="15" borderId="27" xfId="0" applyNumberFormat="1" applyFont="1" applyFill="1" applyBorder="1" applyAlignment="1">
      <alignment horizontal="center" vertical="center" wrapText="1"/>
    </xf>
    <xf numFmtId="0" fontId="19" fillId="15" borderId="28" xfId="0" applyFont="1" applyFill="1" applyBorder="1" applyAlignment="1">
      <alignment horizontal="center" vertical="center" wrapText="1"/>
    </xf>
    <xf numFmtId="3" fontId="19" fillId="15" borderId="28" xfId="0" applyNumberFormat="1" applyFont="1" applyFill="1" applyBorder="1" applyAlignment="1">
      <alignment horizontal="center" vertical="center" wrapText="1"/>
    </xf>
    <xf numFmtId="0" fontId="19" fillId="15" borderId="29" xfId="0" applyFont="1" applyFill="1" applyBorder="1" applyAlignment="1">
      <alignment horizontal="center" vertical="center" wrapText="1"/>
    </xf>
    <xf numFmtId="0" fontId="19" fillId="15" borderId="16" xfId="0" applyFont="1" applyFill="1" applyBorder="1" applyAlignment="1">
      <alignment horizontal="center" vertical="center" wrapText="1"/>
    </xf>
    <xf numFmtId="3" fontId="18" fillId="15" borderId="29" xfId="0" applyNumberFormat="1" applyFont="1" applyFill="1" applyBorder="1" applyAlignment="1">
      <alignment horizontal="center" vertical="center" wrapText="1"/>
    </xf>
    <xf numFmtId="0" fontId="18" fillId="15" borderId="28" xfId="0" applyFont="1" applyFill="1" applyBorder="1" applyAlignment="1">
      <alignment horizontal="center" vertical="center" wrapText="1"/>
    </xf>
    <xf numFmtId="0" fontId="18" fillId="15" borderId="30" xfId="0" applyFont="1" applyFill="1" applyBorder="1" applyAlignment="1">
      <alignment horizontal="center" vertical="center" wrapText="1"/>
    </xf>
    <xf numFmtId="0" fontId="18" fillId="14" borderId="36" xfId="0" applyFont="1" applyFill="1" applyBorder="1" applyAlignment="1">
      <alignment horizontal="center" vertical="center" wrapText="1"/>
    </xf>
    <xf numFmtId="0" fontId="18" fillId="15" borderId="16" xfId="0" applyFont="1" applyFill="1" applyBorder="1" applyAlignment="1">
      <alignment horizontal="center" vertical="center" wrapText="1"/>
    </xf>
    <xf numFmtId="3" fontId="18" fillId="15" borderId="27" xfId="0" applyNumberFormat="1" applyFont="1" applyFill="1" applyBorder="1" applyAlignment="1">
      <alignment horizontal="center" vertical="center" wrapText="1"/>
    </xf>
    <xf numFmtId="0" fontId="18" fillId="15" borderId="27" xfId="0" applyFont="1" applyFill="1" applyBorder="1" applyAlignment="1">
      <alignment horizontal="center" vertical="center" wrapText="1"/>
    </xf>
    <xf numFmtId="0" fontId="18" fillId="15" borderId="29" xfId="0" applyFont="1" applyFill="1" applyBorder="1" applyAlignment="1">
      <alignment horizontal="center" vertical="center" wrapText="1"/>
    </xf>
    <xf numFmtId="0" fontId="18" fillId="14" borderId="37" xfId="0" applyFont="1" applyFill="1" applyBorder="1" applyAlignment="1">
      <alignment horizontal="center" vertical="center" wrapText="1"/>
    </xf>
    <xf numFmtId="0" fontId="18" fillId="14" borderId="3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3" fontId="5" fillId="0" borderId="8" xfId="0" applyNumberFormat="1" applyFont="1" applyFill="1" applyBorder="1" applyAlignment="1">
      <alignment horizontal="right" vertical="center"/>
    </xf>
    <xf numFmtId="3" fontId="20" fillId="16" borderId="8" xfId="0" applyNumberFormat="1" applyFont="1" applyFill="1" applyBorder="1" applyAlignment="1">
      <alignment horizontal="center" vertical="center"/>
    </xf>
    <xf numFmtId="0" fontId="20" fillId="9" borderId="8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21" fillId="0" borderId="8" xfId="0" applyFont="1" applyBorder="1" applyAlignment="1">
      <alignment horizontal="center" vertical="center"/>
    </xf>
    <xf numFmtId="0" fontId="17" fillId="16" borderId="39" xfId="0" applyFont="1" applyFill="1" applyBorder="1" applyAlignment="1">
      <alignment horizontal="center" vertical="center"/>
    </xf>
    <xf numFmtId="179" fontId="20" fillId="16" borderId="40" xfId="0" applyNumberFormat="1" applyFont="1" applyFill="1" applyBorder="1" applyAlignment="1">
      <alignment horizontal="center" vertical="center"/>
    </xf>
    <xf numFmtId="179" fontId="20" fillId="0" borderId="21" xfId="0" applyNumberFormat="1" applyFont="1" applyBorder="1" applyAlignment="1">
      <alignment horizontal="center" vertical="center"/>
    </xf>
    <xf numFmtId="179" fontId="20" fillId="16" borderId="21" xfId="0" applyNumberFormat="1" applyFont="1" applyFill="1" applyBorder="1" applyAlignment="1">
      <alignment horizontal="center" vertical="center"/>
    </xf>
    <xf numFmtId="179" fontId="13" fillId="9" borderId="23" xfId="0" applyNumberFormat="1" applyFont="1" applyFill="1" applyBorder="1" applyAlignment="1">
      <alignment horizontal="center" vertical="center"/>
    </xf>
    <xf numFmtId="179" fontId="20" fillId="16" borderId="41" xfId="0" applyNumberFormat="1" applyFont="1" applyFill="1" applyBorder="1" applyAlignment="1">
      <alignment horizontal="center" vertical="center"/>
    </xf>
    <xf numFmtId="179" fontId="20" fillId="0" borderId="41" xfId="0" applyNumberFormat="1" applyFont="1" applyBorder="1" applyAlignment="1">
      <alignment horizontal="center" vertical="center"/>
    </xf>
    <xf numFmtId="179" fontId="20" fillId="16" borderId="21" xfId="0" applyNumberFormat="1" applyFont="1" applyFill="1" applyBorder="1" applyAlignment="1">
      <alignment horizontal="center"/>
    </xf>
    <xf numFmtId="179" fontId="20" fillId="16" borderId="18" xfId="0" applyNumberFormat="1" applyFont="1" applyFill="1" applyBorder="1" applyAlignment="1">
      <alignment horizontal="center"/>
    </xf>
    <xf numFmtId="0" fontId="5" fillId="0" borderId="8" xfId="0" applyFont="1" applyFill="1" applyBorder="1" applyAlignment="1">
      <alignment horizontal="right" vertical="center"/>
    </xf>
    <xf numFmtId="0" fontId="17" fillId="17" borderId="10" xfId="0" applyFont="1" applyFill="1" applyBorder="1" applyAlignment="1">
      <alignment horizontal="center" vertical="center"/>
    </xf>
    <xf numFmtId="179" fontId="20" fillId="18" borderId="42" xfId="0" applyNumberFormat="1" applyFont="1" applyFill="1" applyBorder="1" applyAlignment="1">
      <alignment horizontal="center" vertical="center"/>
    </xf>
    <xf numFmtId="179" fontId="20" fillId="18" borderId="43" xfId="0" applyNumberFormat="1" applyFont="1" applyFill="1" applyBorder="1" applyAlignment="1">
      <alignment horizontal="center" vertical="center"/>
    </xf>
    <xf numFmtId="179" fontId="20" fillId="18" borderId="8" xfId="0" applyNumberFormat="1" applyFont="1" applyFill="1" applyBorder="1" applyAlignment="1">
      <alignment horizontal="center" vertical="center"/>
    </xf>
    <xf numFmtId="179" fontId="20" fillId="18" borderId="9" xfId="0" applyNumberFormat="1" applyFont="1" applyFill="1" applyBorder="1" applyAlignment="1">
      <alignment horizontal="center" vertical="center"/>
    </xf>
    <xf numFmtId="179" fontId="13" fillId="18" borderId="44" xfId="0" applyNumberFormat="1" applyFont="1" applyFill="1" applyBorder="1" applyAlignment="1">
      <alignment horizontal="center" vertical="center"/>
    </xf>
    <xf numFmtId="179" fontId="13" fillId="18" borderId="11" xfId="0" applyNumberFormat="1" applyFont="1" applyFill="1" applyBorder="1" applyAlignment="1">
      <alignment horizontal="center" vertical="center"/>
    </xf>
    <xf numFmtId="179" fontId="20" fillId="17" borderId="8" xfId="0" applyNumberFormat="1" applyFont="1" applyFill="1" applyBorder="1" applyAlignment="1">
      <alignment horizontal="center"/>
    </xf>
    <xf numFmtId="179" fontId="20" fillId="17" borderId="9" xfId="0" applyNumberFormat="1" applyFont="1" applyFill="1" applyBorder="1" applyAlignment="1">
      <alignment horizontal="center"/>
    </xf>
    <xf numFmtId="179" fontId="20" fillId="17" borderId="43" xfId="0" applyNumberFormat="1" applyFont="1" applyFill="1" applyBorder="1" applyAlignment="1">
      <alignment horizontal="center"/>
    </xf>
    <xf numFmtId="179" fontId="20" fillId="17" borderId="45" xfId="0" applyNumberFormat="1" applyFont="1" applyFill="1" applyBorder="1" applyAlignment="1">
      <alignment horizontal="center"/>
    </xf>
    <xf numFmtId="179" fontId="20" fillId="16" borderId="43" xfId="0" applyNumberFormat="1" applyFont="1" applyFill="1" applyBorder="1" applyAlignment="1">
      <alignment horizontal="center" vertical="center"/>
    </xf>
    <xf numFmtId="179" fontId="20" fillId="16" borderId="45" xfId="0" applyNumberFormat="1" applyFont="1" applyFill="1" applyBorder="1" applyAlignment="1">
      <alignment horizontal="center" vertical="center"/>
    </xf>
    <xf numFmtId="0" fontId="17" fillId="16" borderId="11" xfId="0" applyFont="1" applyFill="1" applyBorder="1" applyAlignment="1">
      <alignment horizontal="center" vertical="center"/>
    </xf>
    <xf numFmtId="179" fontId="20" fillId="18" borderId="40" xfId="0" applyNumberFormat="1" applyFont="1" applyFill="1" applyBorder="1" applyAlignment="1">
      <alignment horizontal="center" vertical="center"/>
    </xf>
    <xf numFmtId="179" fontId="20" fillId="18" borderId="46" xfId="0" applyNumberFormat="1" applyFont="1" applyFill="1" applyBorder="1" applyAlignment="1">
      <alignment horizontal="center" vertical="center"/>
    </xf>
    <xf numFmtId="179" fontId="20" fillId="18" borderId="47" xfId="0" applyNumberFormat="1" applyFont="1" applyFill="1" applyBorder="1" applyAlignment="1">
      <alignment horizontal="center" vertical="center"/>
    </xf>
    <xf numFmtId="179" fontId="20" fillId="18" borderId="39" xfId="0" applyNumberFormat="1" applyFont="1" applyFill="1" applyBorder="1" applyAlignment="1">
      <alignment horizontal="center" vertical="center"/>
    </xf>
    <xf numFmtId="179" fontId="13" fillId="18" borderId="48" xfId="0" applyNumberFormat="1" applyFont="1" applyFill="1" applyBorder="1" applyAlignment="1">
      <alignment horizontal="center" vertical="center"/>
    </xf>
    <xf numFmtId="179" fontId="13" fillId="18" borderId="47" xfId="0" applyNumberFormat="1" applyFont="1" applyFill="1" applyBorder="1" applyAlignment="1">
      <alignment horizontal="center" vertical="center"/>
    </xf>
    <xf numFmtId="179" fontId="20" fillId="0" borderId="43" xfId="0" applyNumberFormat="1" applyFont="1" applyBorder="1" applyAlignment="1">
      <alignment horizontal="center" vertical="center"/>
    </xf>
    <xf numFmtId="0" fontId="21" fillId="0" borderId="8" xfId="0" applyFont="1" applyFill="1" applyBorder="1" applyAlignment="1">
      <alignment horizontal="left" vertical="center" wrapText="1"/>
    </xf>
    <xf numFmtId="3" fontId="21" fillId="0" borderId="8" xfId="0" applyNumberFormat="1" applyFont="1" applyFill="1" applyBorder="1" applyAlignment="1">
      <alignment horizontal="right" vertical="center"/>
    </xf>
    <xf numFmtId="0" fontId="21" fillId="0" borderId="8" xfId="0" applyFont="1" applyFill="1" applyBorder="1" applyAlignment="1">
      <alignment horizontal="right" vertical="center"/>
    </xf>
    <xf numFmtId="0" fontId="5" fillId="0" borderId="8" xfId="0" applyFont="1" applyFill="1" applyBorder="1" applyAlignment="1">
      <alignment wrapText="1"/>
    </xf>
    <xf numFmtId="179" fontId="20" fillId="16" borderId="43" xfId="0" applyNumberFormat="1" applyFont="1" applyFill="1" applyBorder="1" applyAlignment="1">
      <alignment horizontal="center"/>
    </xf>
    <xf numFmtId="179" fontId="20" fillId="16" borderId="45" xfId="0" applyNumberFormat="1" applyFont="1" applyFill="1" applyBorder="1" applyAlignment="1">
      <alignment horizontal="center"/>
    </xf>
    <xf numFmtId="0" fontId="17" fillId="19" borderId="49" xfId="0" applyFont="1" applyFill="1" applyBorder="1" applyAlignment="1">
      <alignment horizontal="center" vertical="center"/>
    </xf>
    <xf numFmtId="0" fontId="17" fillId="19" borderId="50" xfId="0" applyFont="1" applyFill="1" applyBorder="1" applyAlignment="1">
      <alignment horizontal="center" vertical="center"/>
    </xf>
    <xf numFmtId="180" fontId="17" fillId="19" borderId="50" xfId="1" applyNumberFormat="1" applyFont="1" applyFill="1" applyBorder="1" applyAlignment="1">
      <alignment horizontal="center" vertical="center"/>
    </xf>
    <xf numFmtId="0" fontId="20" fillId="19" borderId="49" xfId="0" applyFont="1" applyFill="1" applyBorder="1" applyAlignment="1">
      <alignment horizontal="center" vertical="center"/>
    </xf>
    <xf numFmtId="0" fontId="20" fillId="19" borderId="51" xfId="0" applyFont="1" applyFill="1" applyBorder="1" applyAlignment="1">
      <alignment horizontal="center" vertical="center"/>
    </xf>
    <xf numFmtId="0" fontId="20" fillId="19" borderId="52" xfId="0" applyFont="1" applyFill="1" applyBorder="1" applyAlignment="1">
      <alignment horizontal="center" vertical="center"/>
    </xf>
    <xf numFmtId="0" fontId="6" fillId="0" borderId="0" xfId="0" applyFont="1" applyAlignment="1"/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53" xfId="0" applyFont="1" applyBorder="1" applyAlignment="1">
      <alignment horizontal="left" vertical="center" wrapText="1"/>
    </xf>
    <xf numFmtId="0" fontId="3" fillId="0" borderId="54" xfId="0" applyFont="1" applyBorder="1" applyAlignment="1">
      <alignment horizontal="center" vertical="center" wrapText="1"/>
    </xf>
    <xf numFmtId="0" fontId="3" fillId="0" borderId="55" xfId="0" applyFont="1" applyBorder="1" applyAlignment="1">
      <alignment horizontal="center" vertical="center" wrapText="1"/>
    </xf>
    <xf numFmtId="0" fontId="3" fillId="0" borderId="56" xfId="0" applyFont="1" applyBorder="1" applyAlignment="1">
      <alignment horizontal="center" vertical="center" wrapText="1"/>
    </xf>
    <xf numFmtId="0" fontId="3" fillId="0" borderId="57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22" fillId="20" borderId="15" xfId="0" applyFont="1" applyFill="1" applyBorder="1" applyAlignment="1">
      <alignment horizontal="center" vertical="center" wrapText="1"/>
    </xf>
    <xf numFmtId="0" fontId="22" fillId="20" borderId="19" xfId="0" applyFont="1" applyFill="1" applyBorder="1" applyAlignment="1">
      <alignment horizontal="center" vertical="center" wrapText="1"/>
    </xf>
    <xf numFmtId="0" fontId="7" fillId="20" borderId="19" xfId="0" applyFont="1" applyFill="1" applyBorder="1" applyAlignment="1">
      <alignment horizontal="center" vertical="center" wrapText="1"/>
    </xf>
    <xf numFmtId="0" fontId="22" fillId="20" borderId="31" xfId="0" applyFont="1" applyFill="1" applyBorder="1" applyAlignment="1">
      <alignment horizontal="center" vertical="center" wrapText="1"/>
    </xf>
    <xf numFmtId="0" fontId="3" fillId="21" borderId="15" xfId="0" applyFont="1" applyFill="1" applyBorder="1" applyAlignment="1">
      <alignment horizontal="center" vertical="center" wrapText="1"/>
    </xf>
    <xf numFmtId="0" fontId="3" fillId="21" borderId="58" xfId="0" applyFont="1" applyFill="1" applyBorder="1" applyAlignment="1">
      <alignment horizontal="center" vertical="center" wrapText="1"/>
    </xf>
    <xf numFmtId="0" fontId="22" fillId="21" borderId="59" xfId="0" applyFont="1" applyFill="1" applyBorder="1" applyAlignment="1">
      <alignment horizontal="center" vertical="center" wrapText="1"/>
    </xf>
    <xf numFmtId="0" fontId="22" fillId="21" borderId="60" xfId="0" applyFont="1" applyFill="1" applyBorder="1" applyAlignment="1">
      <alignment horizontal="center" vertical="center" wrapText="1"/>
    </xf>
    <xf numFmtId="0" fontId="22" fillId="21" borderId="61" xfId="0" applyFont="1" applyFill="1" applyBorder="1" applyAlignment="1">
      <alignment horizontal="center" vertical="center" wrapText="1"/>
    </xf>
    <xf numFmtId="0" fontId="22" fillId="21" borderId="15" xfId="0" applyFont="1" applyFill="1" applyBorder="1" applyAlignment="1">
      <alignment horizontal="center" vertical="center" wrapText="1"/>
    </xf>
    <xf numFmtId="0" fontId="22" fillId="21" borderId="19" xfId="0" applyFont="1" applyFill="1" applyBorder="1" applyAlignment="1">
      <alignment horizontal="center" vertical="center" wrapText="1"/>
    </xf>
    <xf numFmtId="0" fontId="22" fillId="21" borderId="31" xfId="0" applyFont="1" applyFill="1" applyBorder="1" applyAlignment="1">
      <alignment horizontal="center" vertical="center" wrapText="1"/>
    </xf>
    <xf numFmtId="0" fontId="22" fillId="22" borderId="62" xfId="0" applyFont="1" applyFill="1" applyBorder="1" applyAlignment="1">
      <alignment horizontal="center" vertical="center" wrapText="1"/>
    </xf>
    <xf numFmtId="0" fontId="3" fillId="22" borderId="63" xfId="0" applyFont="1" applyFill="1" applyBorder="1" applyAlignment="1">
      <alignment horizontal="center" vertical="center" wrapText="1"/>
    </xf>
    <xf numFmtId="0" fontId="22" fillId="0" borderId="64" xfId="0" applyFont="1" applyBorder="1" applyAlignment="1">
      <alignment horizontal="center" vertical="center" wrapText="1"/>
    </xf>
    <xf numFmtId="0" fontId="7" fillId="0" borderId="65" xfId="0" applyFont="1" applyBorder="1" applyAlignment="1">
      <alignment horizontal="center" vertical="center" wrapText="1"/>
    </xf>
    <xf numFmtId="0" fontId="22" fillId="0" borderId="66" xfId="0" applyFont="1" applyBorder="1" applyAlignment="1">
      <alignment horizontal="center" vertical="center" wrapText="1"/>
    </xf>
    <xf numFmtId="0" fontId="22" fillId="22" borderId="67" xfId="0" applyFont="1" applyFill="1" applyBorder="1" applyAlignment="1">
      <alignment horizontal="center" vertical="center" wrapText="1"/>
    </xf>
    <xf numFmtId="0" fontId="22" fillId="22" borderId="68" xfId="0" applyFont="1" applyFill="1" applyBorder="1" applyAlignment="1">
      <alignment horizontal="center" vertical="center" wrapText="1"/>
    </xf>
    <xf numFmtId="0" fontId="22" fillId="0" borderId="69" xfId="0" applyFont="1" applyBorder="1" applyAlignment="1">
      <alignment horizontal="center" vertical="center" wrapText="1"/>
    </xf>
    <xf numFmtId="0" fontId="22" fillId="0" borderId="70" xfId="0" applyFont="1" applyBorder="1" applyAlignment="1">
      <alignment horizontal="center" vertical="center" wrapText="1"/>
    </xf>
    <xf numFmtId="0" fontId="22" fillId="0" borderId="71" xfId="0" applyFont="1" applyBorder="1" applyAlignment="1">
      <alignment horizontal="center" vertical="center" wrapText="1"/>
    </xf>
    <xf numFmtId="0" fontId="22" fillId="0" borderId="72" xfId="0" applyFont="1" applyBorder="1" applyAlignment="1">
      <alignment horizontal="center" vertical="center" wrapText="1"/>
    </xf>
    <xf numFmtId="0" fontId="22" fillId="22" borderId="22" xfId="0" applyFont="1" applyFill="1" applyBorder="1" applyAlignment="1">
      <alignment horizontal="center" vertical="center" wrapText="1"/>
    </xf>
    <xf numFmtId="0" fontId="3" fillId="22" borderId="73" xfId="0" applyFont="1" applyFill="1" applyBorder="1" applyAlignment="1">
      <alignment horizontal="center" vertical="center" wrapText="1"/>
    </xf>
    <xf numFmtId="0" fontId="22" fillId="0" borderId="74" xfId="0" applyFont="1" applyBorder="1" applyAlignment="1">
      <alignment horizontal="center" vertical="center" wrapText="1"/>
    </xf>
    <xf numFmtId="0" fontId="7" fillId="0" borderId="75" xfId="0" applyFont="1" applyBorder="1" applyAlignment="1">
      <alignment horizontal="center" vertical="center" wrapText="1"/>
    </xf>
    <xf numFmtId="0" fontId="22" fillId="0" borderId="76" xfId="0" applyFont="1" applyBorder="1" applyAlignment="1">
      <alignment horizontal="center" vertical="center" wrapText="1"/>
    </xf>
    <xf numFmtId="0" fontId="22" fillId="22" borderId="72" xfId="0" applyFont="1" applyFill="1" applyBorder="1" applyAlignment="1">
      <alignment horizontal="center" vertical="center" wrapText="1"/>
    </xf>
    <xf numFmtId="0" fontId="22" fillId="22" borderId="77" xfId="0" applyFont="1" applyFill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 wrapText="1"/>
    </xf>
    <xf numFmtId="0" fontId="22" fillId="0" borderId="78" xfId="0" applyFont="1" applyBorder="1" applyAlignment="1">
      <alignment horizontal="center" vertical="center" wrapText="1"/>
    </xf>
    <xf numFmtId="0" fontId="22" fillId="0" borderId="79" xfId="0" applyFont="1" applyBorder="1" applyAlignment="1">
      <alignment horizontal="center" vertical="center" wrapText="1"/>
    </xf>
    <xf numFmtId="0" fontId="22" fillId="0" borderId="80" xfId="0" applyFont="1" applyBorder="1" applyAlignment="1">
      <alignment horizontal="center" vertical="center" wrapText="1"/>
    </xf>
    <xf numFmtId="0" fontId="22" fillId="0" borderId="81" xfId="0" applyFont="1" applyBorder="1" applyAlignment="1">
      <alignment horizontal="center" vertical="center" wrapText="1"/>
    </xf>
    <xf numFmtId="0" fontId="22" fillId="22" borderId="78" xfId="0" applyFont="1" applyFill="1" applyBorder="1" applyAlignment="1">
      <alignment horizontal="center" vertical="center" wrapText="1"/>
    </xf>
    <xf numFmtId="0" fontId="22" fillId="22" borderId="82" xfId="0" applyFont="1" applyFill="1" applyBorder="1" applyAlignment="1">
      <alignment horizontal="center" vertical="center" wrapText="1"/>
    </xf>
    <xf numFmtId="0" fontId="22" fillId="22" borderId="83" xfId="0" applyFont="1" applyFill="1" applyBorder="1" applyAlignment="1">
      <alignment horizontal="center" vertical="center" wrapText="1"/>
    </xf>
    <xf numFmtId="0" fontId="3" fillId="22" borderId="84" xfId="0" applyFont="1" applyFill="1" applyBorder="1" applyAlignment="1">
      <alignment horizontal="center" vertical="center" wrapText="1"/>
    </xf>
    <xf numFmtId="0" fontId="22" fillId="0" borderId="85" xfId="0" applyFont="1" applyBorder="1" applyAlignment="1">
      <alignment horizontal="center" vertical="center" wrapText="1"/>
    </xf>
    <xf numFmtId="0" fontId="7" fillId="0" borderId="86" xfId="0" applyFont="1" applyBorder="1" applyAlignment="1">
      <alignment horizontal="center" vertical="center" wrapText="1"/>
    </xf>
    <xf numFmtId="0" fontId="22" fillId="0" borderId="87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8" borderId="8" xfId="0" applyFont="1" applyFill="1" applyBorder="1" applyAlignment="1">
      <alignment vertical="center" wrapText="1"/>
    </xf>
    <xf numFmtId="0" fontId="23" fillId="9" borderId="9" xfId="0" applyFont="1" applyFill="1" applyBorder="1" applyAlignment="1">
      <alignment horizontal="left" vertical="center"/>
    </xf>
    <xf numFmtId="0" fontId="23" fillId="9" borderId="10" xfId="0" applyFont="1" applyFill="1" applyBorder="1" applyAlignment="1">
      <alignment horizontal="left" vertical="center"/>
    </xf>
    <xf numFmtId="0" fontId="16" fillId="9" borderId="10" xfId="0" applyFont="1" applyFill="1" applyBorder="1" applyAlignment="1">
      <alignment horizontal="left" vertical="center"/>
    </xf>
    <xf numFmtId="0" fontId="23" fillId="9" borderId="11" xfId="0" applyFont="1" applyFill="1" applyBorder="1" applyAlignment="1">
      <alignment horizontal="left" vertical="center"/>
    </xf>
    <xf numFmtId="0" fontId="24" fillId="0" borderId="0" xfId="0" applyFont="1"/>
    <xf numFmtId="0" fontId="23" fillId="9" borderId="9" xfId="0" applyFont="1" applyFill="1" applyBorder="1" applyAlignment="1">
      <alignment vertical="center"/>
    </xf>
    <xf numFmtId="0" fontId="23" fillId="9" borderId="10" xfId="0" applyFont="1" applyFill="1" applyBorder="1" applyAlignment="1">
      <alignment vertical="center"/>
    </xf>
    <xf numFmtId="0" fontId="16" fillId="9" borderId="10" xfId="0" applyFont="1" applyFill="1" applyBorder="1" applyAlignment="1">
      <alignment vertical="center"/>
    </xf>
    <xf numFmtId="0" fontId="23" fillId="9" borderId="10" xfId="0" applyFont="1" applyFill="1" applyBorder="1" applyAlignment="1">
      <alignment horizontal="center" vertical="center"/>
    </xf>
    <xf numFmtId="0" fontId="23" fillId="9" borderId="11" xfId="0" applyFont="1" applyFill="1" applyBorder="1" applyAlignment="1">
      <alignment vertical="center"/>
    </xf>
    <xf numFmtId="0" fontId="13" fillId="0" borderId="0" xfId="0" applyFont="1"/>
    <xf numFmtId="0" fontId="17" fillId="10" borderId="0" xfId="0" applyFont="1" applyFill="1" applyAlignment="1">
      <alignment horizontal="center" vertical="top" wrapText="1"/>
    </xf>
    <xf numFmtId="0" fontId="16" fillId="10" borderId="0" xfId="0" applyFont="1" applyFill="1" applyAlignment="1">
      <alignment horizontal="center" vertical="top" wrapText="1"/>
    </xf>
    <xf numFmtId="0" fontId="12" fillId="10" borderId="0" xfId="0" applyFont="1" applyFill="1" applyAlignment="1">
      <alignment horizontal="center" vertical="top" wrapText="1"/>
    </xf>
    <xf numFmtId="0" fontId="7" fillId="10" borderId="0" xfId="0" applyFont="1" applyFill="1" applyAlignment="1">
      <alignment horizontal="center" vertical="top" wrapText="1"/>
    </xf>
    <xf numFmtId="0" fontId="25" fillId="11" borderId="8" xfId="0" applyFont="1" applyFill="1" applyBorder="1" applyAlignment="1">
      <alignment horizontal="center" vertical="center" wrapText="1"/>
    </xf>
    <xf numFmtId="0" fontId="7" fillId="11" borderId="8" xfId="0" applyFont="1" applyFill="1" applyBorder="1" applyAlignment="1">
      <alignment horizontal="center" vertical="center" wrapText="1"/>
    </xf>
    <xf numFmtId="0" fontId="12" fillId="12" borderId="8" xfId="0" applyFont="1" applyFill="1" applyBorder="1" applyAlignment="1">
      <alignment horizontal="center" vertical="center" wrapText="1"/>
    </xf>
    <xf numFmtId="0" fontId="12" fillId="13" borderId="8" xfId="0" applyFont="1" applyFill="1" applyBorder="1" applyAlignment="1">
      <alignment horizontal="center" vertical="center" textRotation="90" wrapText="1"/>
    </xf>
    <xf numFmtId="0" fontId="12" fillId="13" borderId="8" xfId="0" applyFont="1" applyFill="1" applyBorder="1" applyAlignment="1">
      <alignment horizontal="center" vertical="center" wrapText="1"/>
    </xf>
    <xf numFmtId="0" fontId="26" fillId="13" borderId="8" xfId="0" applyFont="1" applyFill="1" applyBorder="1" applyAlignment="1">
      <alignment horizontal="center" vertical="center" wrapText="1"/>
    </xf>
    <xf numFmtId="0" fontId="26" fillId="14" borderId="8" xfId="0" applyFont="1" applyFill="1" applyBorder="1" applyAlignment="1">
      <alignment horizontal="center" vertical="center" wrapText="1"/>
    </xf>
    <xf numFmtId="3" fontId="26" fillId="15" borderId="8" xfId="0" applyNumberFormat="1" applyFont="1" applyFill="1" applyBorder="1" applyAlignment="1">
      <alignment horizontal="center"/>
    </xf>
    <xf numFmtId="0" fontId="27" fillId="15" borderId="8" xfId="0" applyFont="1" applyFill="1" applyBorder="1" applyAlignment="1">
      <alignment horizontal="center"/>
    </xf>
    <xf numFmtId="3" fontId="27" fillId="15" borderId="8" xfId="0" applyNumberFormat="1" applyFont="1" applyFill="1" applyBorder="1" applyAlignment="1">
      <alignment horizontal="center"/>
    </xf>
    <xf numFmtId="0" fontId="26" fillId="15" borderId="8" xfId="0" applyFont="1" applyFill="1" applyBorder="1" applyAlignment="1">
      <alignment horizontal="center"/>
    </xf>
    <xf numFmtId="0" fontId="1" fillId="0" borderId="8" xfId="0" applyFont="1" applyBorder="1" applyAlignment="1">
      <alignment horizontal="center" vertical="center" wrapText="1"/>
    </xf>
    <xf numFmtId="3" fontId="28" fillId="16" borderId="8" xfId="0" applyNumberFormat="1" applyFont="1" applyFill="1" applyBorder="1" applyAlignment="1">
      <alignment horizontal="center" vertical="center"/>
    </xf>
    <xf numFmtId="0" fontId="28" fillId="9" borderId="8" xfId="0" applyFont="1" applyFill="1" applyBorder="1" applyAlignment="1">
      <alignment horizontal="center" vertical="center"/>
    </xf>
    <xf numFmtId="0" fontId="29" fillId="0" borderId="8" xfId="0" applyFont="1" applyBorder="1" applyAlignment="1">
      <alignment horizontal="center" vertical="center"/>
    </xf>
    <xf numFmtId="181" fontId="12" fillId="16" borderId="8" xfId="0" applyNumberFormat="1" applyFont="1" applyFill="1" applyBorder="1" applyAlignment="1">
      <alignment horizontal="center" vertical="center"/>
    </xf>
    <xf numFmtId="182" fontId="20" fillId="0" borderId="8" xfId="0" applyNumberFormat="1" applyFont="1" applyFill="1" applyBorder="1" applyAlignment="1" applyProtection="1">
      <alignment horizontal="center" vertical="center" wrapText="1"/>
      <protection hidden="1"/>
    </xf>
    <xf numFmtId="179" fontId="28" fillId="0" borderId="8" xfId="0" applyNumberFormat="1" applyFont="1" applyBorder="1" applyAlignment="1">
      <alignment horizontal="center" vertical="center"/>
    </xf>
    <xf numFmtId="0" fontId="12" fillId="17" borderId="8" xfId="0" applyFont="1" applyFill="1" applyBorder="1" applyAlignment="1">
      <alignment horizontal="center" vertical="center"/>
    </xf>
    <xf numFmtId="179" fontId="28" fillId="17" borderId="8" xfId="0" applyNumberFormat="1" applyFont="1" applyFill="1" applyBorder="1" applyAlignment="1">
      <alignment horizontal="center"/>
    </xf>
    <xf numFmtId="179" fontId="28" fillId="18" borderId="8" xfId="0" applyNumberFormat="1" applyFont="1" applyFill="1" applyBorder="1" applyAlignment="1">
      <alignment horizontal="center" vertical="center"/>
    </xf>
    <xf numFmtId="179" fontId="6" fillId="18" borderId="8" xfId="0" applyNumberFormat="1" applyFont="1" applyFill="1" applyBorder="1" applyAlignment="1">
      <alignment horizontal="center" vertical="center"/>
    </xf>
    <xf numFmtId="0" fontId="28" fillId="19" borderId="8" xfId="0" applyFont="1" applyFill="1" applyBorder="1" applyAlignment="1">
      <alignment horizontal="center" vertical="center"/>
    </xf>
    <xf numFmtId="0" fontId="6" fillId="19" borderId="8" xfId="0" applyFont="1" applyFill="1" applyBorder="1" applyAlignment="1">
      <alignment horizontal="center" vertical="center"/>
    </xf>
    <xf numFmtId="0" fontId="12" fillId="7" borderId="0" xfId="0" applyFont="1" applyFill="1" applyAlignment="1">
      <alignment horizontal="center" vertical="center"/>
    </xf>
    <xf numFmtId="0" fontId="17" fillId="9" borderId="0" xfId="0" applyFont="1" applyFill="1" applyAlignment="1">
      <alignment horizontal="left" wrapText="1"/>
    </xf>
    <xf numFmtId="0" fontId="17" fillId="9" borderId="0" xfId="0" applyFont="1" applyFill="1" applyAlignment="1">
      <alignment horizontal="center" wrapText="1"/>
    </xf>
    <xf numFmtId="0" fontId="24" fillId="9" borderId="0" xfId="0" applyFont="1" applyFill="1"/>
    <xf numFmtId="0" fontId="17" fillId="10" borderId="0" xfId="0" applyFont="1" applyFill="1" applyAlignment="1">
      <alignment horizontal="center" vertical="center"/>
    </xf>
    <xf numFmtId="0" fontId="14" fillId="0" borderId="0" xfId="0" applyFont="1"/>
    <xf numFmtId="0" fontId="14" fillId="0" borderId="0" xfId="0" applyFont="1" applyAlignment="1">
      <alignment horizontal="justify"/>
    </xf>
    <xf numFmtId="0" fontId="14" fillId="0" borderId="0" xfId="0" applyFont="1" applyAlignment="1">
      <alignment horizontal="center"/>
    </xf>
    <xf numFmtId="0" fontId="15" fillId="11" borderId="8" xfId="0" applyFont="1" applyFill="1" applyBorder="1" applyAlignment="1">
      <alignment horizontal="center" vertical="center" wrapText="1"/>
    </xf>
    <xf numFmtId="0" fontId="17" fillId="12" borderId="8" xfId="0" applyFont="1" applyFill="1" applyBorder="1" applyAlignment="1">
      <alignment horizontal="center" vertical="center" wrapText="1"/>
    </xf>
    <xf numFmtId="0" fontId="15" fillId="11" borderId="8" xfId="0" applyFont="1" applyFill="1" applyBorder="1" applyAlignment="1">
      <alignment horizontal="center" vertical="center"/>
    </xf>
    <xf numFmtId="0" fontId="17" fillId="13" borderId="8" xfId="0" applyFont="1" applyFill="1" applyBorder="1" applyAlignment="1">
      <alignment horizontal="center" vertical="center" textRotation="90" wrapText="1"/>
    </xf>
    <xf numFmtId="0" fontId="17" fillId="13" borderId="8" xfId="0" applyFont="1" applyFill="1" applyBorder="1" applyAlignment="1">
      <alignment horizontal="center" vertical="center" wrapText="1"/>
    </xf>
    <xf numFmtId="0" fontId="17" fillId="14" borderId="8" xfId="0" applyFont="1" applyFill="1" applyBorder="1" applyAlignment="1">
      <alignment horizontal="center" vertical="center" wrapText="1"/>
    </xf>
    <xf numFmtId="0" fontId="18" fillId="14" borderId="8" xfId="0" applyFont="1" applyFill="1" applyBorder="1" applyAlignment="1">
      <alignment horizontal="center" vertical="center" wrapText="1"/>
    </xf>
    <xf numFmtId="3" fontId="19" fillId="15" borderId="8" xfId="0" applyNumberFormat="1" applyFont="1" applyFill="1" applyBorder="1" applyAlignment="1">
      <alignment horizontal="center"/>
    </xf>
    <xf numFmtId="0" fontId="19" fillId="15" borderId="8" xfId="0" applyFont="1" applyFill="1" applyBorder="1" applyAlignment="1">
      <alignment horizontal="center"/>
    </xf>
    <xf numFmtId="0" fontId="18" fillId="15" borderId="8" xfId="0" applyFont="1" applyFill="1" applyBorder="1" applyAlignment="1">
      <alignment horizontal="center"/>
    </xf>
    <xf numFmtId="0" fontId="21" fillId="15" borderId="8" xfId="0" applyFont="1" applyFill="1" applyBorder="1" applyAlignment="1">
      <alignment horizontal="center"/>
    </xf>
    <xf numFmtId="3" fontId="18" fillId="15" borderId="8" xfId="0" applyNumberFormat="1" applyFont="1" applyFill="1" applyBorder="1" applyAlignment="1">
      <alignment horizontal="center"/>
    </xf>
    <xf numFmtId="0" fontId="5" fillId="0" borderId="8" xfId="0" applyFont="1" applyFill="1" applyBorder="1" applyAlignment="1">
      <alignment vertical="center" wrapText="1"/>
    </xf>
    <xf numFmtId="0" fontId="20" fillId="16" borderId="8" xfId="0" applyFont="1" applyFill="1" applyBorder="1" applyAlignment="1">
      <alignment horizontal="center" vertical="center" wrapText="1"/>
    </xf>
    <xf numFmtId="0" fontId="17" fillId="9" borderId="8" xfId="0" applyFont="1" applyFill="1" applyBorder="1" applyAlignment="1">
      <alignment horizontal="center" vertical="center"/>
    </xf>
    <xf numFmtId="179" fontId="20" fillId="0" borderId="8" xfId="0" applyNumberFormat="1" applyFont="1" applyBorder="1" applyAlignment="1">
      <alignment horizontal="center" vertical="center"/>
    </xf>
    <xf numFmtId="179" fontId="20" fillId="23" borderId="8" xfId="0" applyNumberFormat="1" applyFont="1" applyFill="1" applyBorder="1" applyAlignment="1">
      <alignment horizontal="center" vertical="center"/>
    </xf>
    <xf numFmtId="179" fontId="20" fillId="16" borderId="8" xfId="0" applyNumberFormat="1" applyFont="1" applyFill="1" applyBorder="1" applyAlignment="1">
      <alignment horizontal="center" vertical="center"/>
    </xf>
    <xf numFmtId="0" fontId="17" fillId="18" borderId="8" xfId="0" applyFont="1" applyFill="1" applyBorder="1" applyAlignment="1">
      <alignment horizontal="center" vertical="center"/>
    </xf>
    <xf numFmtId="179" fontId="17" fillId="18" borderId="8" xfId="0" applyNumberFormat="1" applyFont="1" applyFill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17" borderId="8" xfId="0" applyFont="1" applyFill="1" applyBorder="1" applyAlignment="1">
      <alignment horizontal="center" vertical="center"/>
    </xf>
    <xf numFmtId="0" fontId="21" fillId="0" borderId="8" xfId="0" applyFont="1" applyFill="1" applyBorder="1" applyAlignment="1">
      <alignment horizontal="left" vertical="center" wrapText="1"/>
    </xf>
    <xf numFmtId="3" fontId="21" fillId="0" borderId="8" xfId="0" applyNumberFormat="1" applyFont="1" applyFill="1" applyBorder="1" applyAlignment="1">
      <alignment horizontal="right" vertical="center"/>
    </xf>
    <xf numFmtId="0" fontId="21" fillId="0" borderId="8" xfId="0" applyFont="1" applyFill="1" applyBorder="1" applyAlignment="1">
      <alignment horizontal="right" vertical="center"/>
    </xf>
    <xf numFmtId="0" fontId="21" fillId="0" borderId="8" xfId="0" applyFont="1" applyFill="1" applyBorder="1" applyAlignment="1">
      <alignment horizontal="left" vertical="center" wrapText="1"/>
    </xf>
    <xf numFmtId="3" fontId="21" fillId="0" borderId="8" xfId="0" applyNumberFormat="1" applyFont="1" applyFill="1" applyBorder="1" applyAlignment="1">
      <alignment horizontal="right" vertical="center"/>
    </xf>
    <xf numFmtId="0" fontId="21" fillId="0" borderId="8" xfId="0" applyFont="1" applyFill="1" applyBorder="1" applyAlignment="1">
      <alignment horizontal="right" vertical="center"/>
    </xf>
    <xf numFmtId="0" fontId="20" fillId="0" borderId="8" xfId="0" applyFont="1" applyFill="1" applyBorder="1" applyAlignment="1">
      <alignment horizontal="left" vertical="center" wrapText="1"/>
    </xf>
    <xf numFmtId="3" fontId="21" fillId="0" borderId="8" xfId="0" applyNumberFormat="1" applyFont="1" applyFill="1" applyBorder="1" applyAlignment="1">
      <alignment vertical="center"/>
    </xf>
    <xf numFmtId="0" fontId="21" fillId="0" borderId="8" xfId="0" applyFont="1" applyFill="1" applyBorder="1" applyAlignment="1">
      <alignment vertical="center"/>
    </xf>
    <xf numFmtId="180" fontId="17" fillId="8" borderId="8" xfId="1" applyNumberFormat="1" applyFont="1" applyFill="1" applyBorder="1" applyAlignment="1">
      <alignment horizontal="center" vertical="center"/>
    </xf>
    <xf numFmtId="0" fontId="17" fillId="8" borderId="8" xfId="0" applyFont="1" applyFill="1" applyBorder="1" applyAlignment="1">
      <alignment horizontal="center" vertical="center"/>
    </xf>
    <xf numFmtId="3" fontId="20" fillId="19" borderId="8" xfId="0" applyNumberFormat="1" applyFont="1" applyFill="1" applyBorder="1" applyAlignment="1">
      <alignment horizontal="center" vertical="center"/>
    </xf>
    <xf numFmtId="0" fontId="24" fillId="9" borderId="8" xfId="0" applyFont="1" applyFill="1" applyBorder="1"/>
    <xf numFmtId="0" fontId="17" fillId="10" borderId="88" xfId="0" applyFont="1" applyFill="1" applyBorder="1" applyAlignment="1">
      <alignment vertical="center"/>
    </xf>
    <xf numFmtId="0" fontId="17" fillId="10" borderId="0" xfId="0" applyFont="1" applyFill="1" applyAlignment="1">
      <alignment vertical="center"/>
    </xf>
    <xf numFmtId="0" fontId="17" fillId="10" borderId="88" xfId="0" applyFont="1" applyFill="1" applyBorder="1" applyAlignment="1">
      <alignment horizontal="center" vertical="center"/>
    </xf>
    <xf numFmtId="0" fontId="24" fillId="10" borderId="0" xfId="0" applyFont="1" applyFill="1" applyAlignment="1">
      <alignment vertical="center"/>
    </xf>
    <xf numFmtId="0" fontId="5" fillId="0" borderId="0" xfId="0" applyFont="1" applyAlignment="1">
      <alignment horizontal="justify"/>
    </xf>
    <xf numFmtId="0" fontId="5" fillId="0" borderId="0" xfId="0" applyFont="1" applyAlignment="1">
      <alignment horizontal="center"/>
    </xf>
    <xf numFmtId="0" fontId="14" fillId="0" borderId="0" xfId="0" applyFont="1" applyAlignment="1">
      <alignment horizontal="center" vertical="center"/>
    </xf>
    <xf numFmtId="3" fontId="21" fillId="0" borderId="8" xfId="0" applyNumberFormat="1" applyFont="1" applyFill="1" applyBorder="1" applyAlignment="1">
      <alignment horizontal="center" vertical="center"/>
    </xf>
    <xf numFmtId="0" fontId="17" fillId="16" borderId="8" xfId="0" applyFont="1" applyFill="1" applyBorder="1" applyAlignment="1">
      <alignment horizontal="center" vertical="center"/>
    </xf>
    <xf numFmtId="0" fontId="21" fillId="0" borderId="8" xfId="0" applyFont="1" applyFill="1" applyBorder="1" applyAlignment="1">
      <alignment horizontal="center" vertical="center"/>
    </xf>
    <xf numFmtId="0" fontId="5" fillId="0" borderId="4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89" xfId="0" applyFont="1" applyBorder="1" applyAlignment="1">
      <alignment horizontal="center" vertical="center" wrapText="1"/>
    </xf>
    <xf numFmtId="180" fontId="17" fillId="8" borderId="90" xfId="1" applyNumberFormat="1" applyFont="1" applyFill="1" applyBorder="1" applyAlignment="1">
      <alignment horizontal="center" vertical="center"/>
    </xf>
    <xf numFmtId="0" fontId="17" fillId="8" borderId="90" xfId="0" applyFont="1" applyFill="1" applyBorder="1" applyAlignment="1">
      <alignment horizontal="center" vertical="center"/>
    </xf>
    <xf numFmtId="3" fontId="20" fillId="19" borderId="91" xfId="0" applyNumberFormat="1" applyFont="1" applyFill="1" applyBorder="1" applyAlignment="1">
      <alignment horizontal="center" vertical="center"/>
    </xf>
    <xf numFmtId="3" fontId="20" fillId="19" borderId="92" xfId="0" applyNumberFormat="1" applyFont="1" applyFill="1" applyBorder="1" applyAlignment="1">
      <alignment horizontal="center" vertical="center"/>
    </xf>
    <xf numFmtId="3" fontId="20" fillId="19" borderId="93" xfId="0" applyNumberFormat="1" applyFont="1" applyFill="1" applyBorder="1" applyAlignment="1">
      <alignment horizontal="center" vertical="center"/>
    </xf>
    <xf numFmtId="3" fontId="17" fillId="0" borderId="0" xfId="0" applyNumberFormat="1" applyFont="1" applyAlignment="1">
      <alignment horizontal="right" vertical="center"/>
    </xf>
    <xf numFmtId="3" fontId="20" fillId="0" borderId="0" xfId="0" applyNumberFormat="1" applyFont="1" applyAlignment="1">
      <alignment horizontal="center" vertical="center"/>
    </xf>
    <xf numFmtId="0" fontId="23" fillId="0" borderId="12" xfId="0" applyFont="1" applyBorder="1" applyAlignment="1">
      <alignment horizontal="left" vertical="center" wrapText="1"/>
    </xf>
    <xf numFmtId="0" fontId="23" fillId="0" borderId="13" xfId="0" applyFont="1" applyBorder="1" applyAlignment="1">
      <alignment horizontal="left" vertical="center" wrapText="1"/>
    </xf>
    <xf numFmtId="0" fontId="23" fillId="0" borderId="14" xfId="0" applyFont="1" applyBorder="1" applyAlignment="1">
      <alignment horizontal="left" vertical="center" wrapText="1"/>
    </xf>
    <xf numFmtId="0" fontId="23" fillId="0" borderId="53" xfId="0" applyFont="1" applyBorder="1" applyAlignment="1">
      <alignment horizontal="left" vertical="center" wrapText="1"/>
    </xf>
    <xf numFmtId="0" fontId="23" fillId="0" borderId="54" xfId="0" applyFont="1" applyBorder="1" applyAlignment="1">
      <alignment horizontal="center" vertical="center" wrapText="1"/>
    </xf>
    <xf numFmtId="0" fontId="23" fillId="0" borderId="55" xfId="0" applyFont="1" applyBorder="1" applyAlignment="1">
      <alignment horizontal="center" vertical="center" wrapText="1"/>
    </xf>
    <xf numFmtId="0" fontId="23" fillId="0" borderId="56" xfId="0" applyFont="1" applyBorder="1" applyAlignment="1">
      <alignment horizontal="center" vertical="center" wrapText="1"/>
    </xf>
    <xf numFmtId="0" fontId="23" fillId="0" borderId="57" xfId="0" applyFont="1" applyBorder="1" applyAlignment="1">
      <alignment horizontal="center" vertical="center" wrapText="1"/>
    </xf>
    <xf numFmtId="0" fontId="23" fillId="0" borderId="0" xfId="0" applyFont="1" applyAlignment="1">
      <alignment horizontal="left" vertical="center" wrapText="1"/>
    </xf>
    <xf numFmtId="0" fontId="23" fillId="0" borderId="0" xfId="0" applyFont="1" applyAlignment="1">
      <alignment horizontal="center" vertical="center" wrapText="1"/>
    </xf>
    <xf numFmtId="0" fontId="23" fillId="0" borderId="0" xfId="0" applyFont="1" applyAlignment="1">
      <alignment horizontal="left" vertical="center"/>
    </xf>
    <xf numFmtId="0" fontId="30" fillId="20" borderId="15" xfId="0" applyFont="1" applyFill="1" applyBorder="1" applyAlignment="1">
      <alignment horizontal="center" vertical="center" wrapText="1"/>
    </xf>
    <xf numFmtId="0" fontId="30" fillId="20" borderId="19" xfId="0" applyFont="1" applyFill="1" applyBorder="1" applyAlignment="1">
      <alignment horizontal="center" vertical="center" wrapText="1"/>
    </xf>
    <xf numFmtId="0" fontId="30" fillId="20" borderId="31" xfId="0" applyFont="1" applyFill="1" applyBorder="1" applyAlignment="1">
      <alignment horizontal="center" vertical="center" wrapText="1"/>
    </xf>
    <xf numFmtId="0" fontId="23" fillId="21" borderId="15" xfId="0" applyFont="1" applyFill="1" applyBorder="1" applyAlignment="1">
      <alignment horizontal="center" vertical="center" wrapText="1"/>
    </xf>
    <xf numFmtId="0" fontId="23" fillId="21" borderId="58" xfId="0" applyFont="1" applyFill="1" applyBorder="1" applyAlignment="1">
      <alignment horizontal="center" vertical="center" wrapText="1"/>
    </xf>
    <xf numFmtId="0" fontId="30" fillId="21" borderId="59" xfId="0" applyFont="1" applyFill="1" applyBorder="1" applyAlignment="1">
      <alignment horizontal="center" vertical="center" wrapText="1"/>
    </xf>
    <xf numFmtId="0" fontId="30" fillId="21" borderId="60" xfId="0" applyFont="1" applyFill="1" applyBorder="1" applyAlignment="1">
      <alignment horizontal="center" vertical="center" wrapText="1"/>
    </xf>
    <xf numFmtId="0" fontId="30" fillId="21" borderId="61" xfId="0" applyFont="1" applyFill="1" applyBorder="1" applyAlignment="1">
      <alignment horizontal="center" vertical="center" wrapText="1"/>
    </xf>
    <xf numFmtId="0" fontId="30" fillId="21" borderId="15" xfId="0" applyFont="1" applyFill="1" applyBorder="1" applyAlignment="1">
      <alignment horizontal="center" vertical="center" wrapText="1"/>
    </xf>
    <xf numFmtId="0" fontId="30" fillId="21" borderId="19" xfId="0" applyFont="1" applyFill="1" applyBorder="1" applyAlignment="1">
      <alignment horizontal="center" vertical="center" wrapText="1"/>
    </xf>
    <xf numFmtId="0" fontId="30" fillId="21" borderId="31" xfId="0" applyFont="1" applyFill="1" applyBorder="1" applyAlignment="1">
      <alignment horizontal="center" vertical="center" wrapText="1"/>
    </xf>
    <xf numFmtId="0" fontId="30" fillId="22" borderId="62" xfId="0" applyFont="1" applyFill="1" applyBorder="1" applyAlignment="1">
      <alignment horizontal="center" vertical="center" wrapText="1"/>
    </xf>
    <xf numFmtId="0" fontId="23" fillId="22" borderId="63" xfId="0" applyFont="1" applyFill="1" applyBorder="1" applyAlignment="1">
      <alignment horizontal="center" vertical="center" wrapText="1"/>
    </xf>
    <xf numFmtId="0" fontId="30" fillId="0" borderId="64" xfId="0" applyFont="1" applyBorder="1" applyAlignment="1">
      <alignment horizontal="center" vertical="center" wrapText="1"/>
    </xf>
    <xf numFmtId="0" fontId="30" fillId="0" borderId="65" xfId="0" applyFont="1" applyBorder="1" applyAlignment="1">
      <alignment horizontal="center" vertical="center" wrapText="1"/>
    </xf>
    <xf numFmtId="0" fontId="30" fillId="0" borderId="66" xfId="0" applyFont="1" applyBorder="1" applyAlignment="1">
      <alignment horizontal="center" vertical="center" wrapText="1"/>
    </xf>
    <xf numFmtId="0" fontId="30" fillId="22" borderId="67" xfId="0" applyFont="1" applyFill="1" applyBorder="1" applyAlignment="1">
      <alignment horizontal="center" vertical="center" wrapText="1"/>
    </xf>
    <xf numFmtId="0" fontId="30" fillId="22" borderId="68" xfId="0" applyFont="1" applyFill="1" applyBorder="1" applyAlignment="1">
      <alignment horizontal="center" vertical="center" wrapText="1"/>
    </xf>
    <xf numFmtId="0" fontId="30" fillId="0" borderId="69" xfId="0" applyFont="1" applyBorder="1" applyAlignment="1">
      <alignment horizontal="center" vertical="center" wrapText="1"/>
    </xf>
    <xf numFmtId="0" fontId="30" fillId="0" borderId="70" xfId="0" applyFont="1" applyBorder="1" applyAlignment="1">
      <alignment horizontal="center" vertical="center" wrapText="1"/>
    </xf>
    <xf numFmtId="0" fontId="30" fillId="0" borderId="71" xfId="0" applyFont="1" applyBorder="1" applyAlignment="1">
      <alignment horizontal="center" vertical="center" wrapText="1"/>
    </xf>
    <xf numFmtId="0" fontId="30" fillId="0" borderId="72" xfId="0" applyFont="1" applyBorder="1" applyAlignment="1">
      <alignment horizontal="center" vertical="center" wrapText="1"/>
    </xf>
    <xf numFmtId="0" fontId="30" fillId="22" borderId="22" xfId="0" applyFont="1" applyFill="1" applyBorder="1" applyAlignment="1">
      <alignment horizontal="center" vertical="center" wrapText="1"/>
    </xf>
    <xf numFmtId="0" fontId="23" fillId="22" borderId="73" xfId="0" applyFont="1" applyFill="1" applyBorder="1" applyAlignment="1">
      <alignment horizontal="center" vertical="center" wrapText="1"/>
    </xf>
    <xf numFmtId="0" fontId="30" fillId="0" borderId="74" xfId="0" applyFont="1" applyBorder="1" applyAlignment="1">
      <alignment horizontal="center" vertical="center" wrapText="1"/>
    </xf>
    <xf numFmtId="0" fontId="30" fillId="0" borderId="75" xfId="0" applyFont="1" applyBorder="1" applyAlignment="1">
      <alignment horizontal="center" vertical="center" wrapText="1"/>
    </xf>
    <xf numFmtId="0" fontId="30" fillId="0" borderId="76" xfId="0" applyFont="1" applyBorder="1" applyAlignment="1">
      <alignment horizontal="center" vertical="center" wrapText="1"/>
    </xf>
    <xf numFmtId="0" fontId="30" fillId="22" borderId="72" xfId="0" applyFont="1" applyFill="1" applyBorder="1" applyAlignment="1">
      <alignment horizontal="center" vertical="center" wrapText="1"/>
    </xf>
    <xf numFmtId="0" fontId="30" fillId="22" borderId="77" xfId="0" applyFont="1" applyFill="1" applyBorder="1" applyAlignment="1">
      <alignment horizontal="center" vertical="center" wrapText="1"/>
    </xf>
    <xf numFmtId="0" fontId="30" fillId="0" borderId="22" xfId="0" applyFont="1" applyBorder="1" applyAlignment="1">
      <alignment horizontal="center" vertical="center" wrapText="1"/>
    </xf>
    <xf numFmtId="0" fontId="30" fillId="0" borderId="78" xfId="0" applyFont="1" applyBorder="1" applyAlignment="1">
      <alignment horizontal="center" vertical="center" wrapText="1"/>
    </xf>
    <xf numFmtId="0" fontId="30" fillId="0" borderId="79" xfId="0" applyFont="1" applyBorder="1" applyAlignment="1">
      <alignment horizontal="center" vertical="center" wrapText="1"/>
    </xf>
    <xf numFmtId="0" fontId="30" fillId="0" borderId="80" xfId="0" applyFont="1" applyBorder="1" applyAlignment="1">
      <alignment horizontal="center" vertical="center" wrapText="1"/>
    </xf>
    <xf numFmtId="0" fontId="30" fillId="0" borderId="81" xfId="0" applyFont="1" applyBorder="1" applyAlignment="1">
      <alignment horizontal="center" vertical="center" wrapText="1"/>
    </xf>
    <xf numFmtId="0" fontId="30" fillId="22" borderId="78" xfId="0" applyFont="1" applyFill="1" applyBorder="1" applyAlignment="1">
      <alignment horizontal="center" vertical="center" wrapText="1"/>
    </xf>
    <xf numFmtId="0" fontId="30" fillId="22" borderId="82" xfId="0" applyFont="1" applyFill="1" applyBorder="1" applyAlignment="1">
      <alignment horizontal="center" vertical="center" wrapText="1"/>
    </xf>
    <xf numFmtId="0" fontId="30" fillId="22" borderId="83" xfId="0" applyFont="1" applyFill="1" applyBorder="1" applyAlignment="1">
      <alignment horizontal="center" vertical="center" wrapText="1"/>
    </xf>
    <xf numFmtId="0" fontId="23" fillId="22" borderId="84" xfId="0" applyFont="1" applyFill="1" applyBorder="1" applyAlignment="1">
      <alignment horizontal="center" vertical="center" wrapText="1"/>
    </xf>
    <xf numFmtId="0" fontId="30" fillId="0" borderId="85" xfId="0" applyFont="1" applyBorder="1" applyAlignment="1">
      <alignment horizontal="center" vertical="center" wrapText="1"/>
    </xf>
    <xf numFmtId="0" fontId="30" fillId="0" borderId="86" xfId="0" applyFont="1" applyBorder="1" applyAlignment="1">
      <alignment horizontal="center" vertical="center" wrapText="1"/>
    </xf>
    <xf numFmtId="0" fontId="30" fillId="0" borderId="87" xfId="0" applyFont="1" applyBorder="1" applyAlignment="1">
      <alignment horizontal="center" vertical="center" wrapText="1"/>
    </xf>
    <xf numFmtId="0" fontId="8" fillId="7" borderId="0" xfId="0" applyFont="1" applyFill="1" applyAlignment="1">
      <alignment horizontal="center" vertical="center"/>
    </xf>
    <xf numFmtId="0" fontId="4" fillId="9" borderId="0" xfId="0" applyFont="1" applyFill="1"/>
    <xf numFmtId="0" fontId="8" fillId="9" borderId="0" xfId="0" applyFont="1" applyFill="1" applyAlignment="1">
      <alignment horizontal="left" wrapText="1"/>
    </xf>
    <xf numFmtId="0" fontId="8" fillId="9" borderId="0" xfId="0" applyFont="1" applyFill="1" applyAlignment="1">
      <alignment horizontal="center" wrapText="1"/>
    </xf>
    <xf numFmtId="0" fontId="11" fillId="9" borderId="0" xfId="0" applyFont="1" applyFill="1"/>
    <xf numFmtId="0" fontId="8" fillId="10" borderId="0" xfId="0" applyFont="1" applyFill="1" applyAlignment="1">
      <alignment horizontal="center" vertical="center"/>
    </xf>
    <xf numFmtId="0" fontId="31" fillId="0" borderId="0" xfId="0" applyFont="1"/>
    <xf numFmtId="0" fontId="31" fillId="0" borderId="0" xfId="0" applyFont="1" applyAlignment="1">
      <alignment horizontal="justify"/>
    </xf>
    <xf numFmtId="0" fontId="31" fillId="0" borderId="0" xfId="0" applyFont="1" applyAlignment="1">
      <alignment horizontal="center"/>
    </xf>
    <xf numFmtId="0" fontId="32" fillId="11" borderId="8" xfId="0" applyFont="1" applyFill="1" applyBorder="1" applyAlignment="1">
      <alignment horizontal="center" vertical="center" wrapText="1"/>
    </xf>
    <xf numFmtId="0" fontId="8" fillId="12" borderId="8" xfId="0" applyFont="1" applyFill="1" applyBorder="1" applyAlignment="1">
      <alignment horizontal="center" vertical="center" wrapText="1"/>
    </xf>
    <xf numFmtId="0" fontId="32" fillId="11" borderId="8" xfId="0" applyFont="1" applyFill="1" applyBorder="1" applyAlignment="1">
      <alignment horizontal="center" vertical="center"/>
    </xf>
    <xf numFmtId="0" fontId="8" fillId="13" borderId="8" xfId="0" applyFont="1" applyFill="1" applyBorder="1" applyAlignment="1">
      <alignment horizontal="center" vertical="center" textRotation="90" wrapText="1"/>
    </xf>
    <xf numFmtId="0" fontId="8" fillId="13" borderId="8" xfId="0" applyFont="1" applyFill="1" applyBorder="1" applyAlignment="1">
      <alignment horizontal="center" vertical="center" wrapText="1"/>
    </xf>
    <xf numFmtId="0" fontId="8" fillId="14" borderId="8" xfId="0" applyFont="1" applyFill="1" applyBorder="1" applyAlignment="1">
      <alignment horizontal="center" vertical="center" wrapText="1"/>
    </xf>
    <xf numFmtId="0" fontId="33" fillId="14" borderId="8" xfId="0" applyFont="1" applyFill="1" applyBorder="1" applyAlignment="1">
      <alignment horizontal="center" vertical="center" wrapText="1"/>
    </xf>
    <xf numFmtId="3" fontId="34" fillId="15" borderId="8" xfId="0" applyNumberFormat="1" applyFont="1" applyFill="1" applyBorder="1" applyAlignment="1">
      <alignment horizontal="center"/>
    </xf>
    <xf numFmtId="0" fontId="34" fillId="15" borderId="8" xfId="0" applyFont="1" applyFill="1" applyBorder="1" applyAlignment="1">
      <alignment horizontal="center"/>
    </xf>
    <xf numFmtId="0" fontId="33" fillId="15" borderId="8" xfId="0" applyFont="1" applyFill="1" applyBorder="1" applyAlignment="1">
      <alignment horizontal="center"/>
    </xf>
    <xf numFmtId="0" fontId="35" fillId="15" borderId="8" xfId="0" applyFont="1" applyFill="1" applyBorder="1" applyAlignment="1">
      <alignment horizontal="center"/>
    </xf>
    <xf numFmtId="3" fontId="33" fillId="15" borderId="8" xfId="0" applyNumberFormat="1" applyFont="1" applyFill="1" applyBorder="1" applyAlignment="1">
      <alignment horizontal="center"/>
    </xf>
    <xf numFmtId="0" fontId="4" fillId="0" borderId="8" xfId="0" applyFont="1" applyBorder="1" applyAlignment="1">
      <alignment horizontal="center" vertical="center" wrapText="1"/>
    </xf>
    <xf numFmtId="0" fontId="36" fillId="0" borderId="8" xfId="0" applyFont="1" applyFill="1" applyBorder="1" applyAlignment="1">
      <alignment horizontal="left" vertical="center" wrapText="1"/>
    </xf>
    <xf numFmtId="3" fontId="35" fillId="0" borderId="8" xfId="0" applyNumberFormat="1" applyFont="1" applyFill="1" applyBorder="1" applyAlignment="1">
      <alignment vertical="center"/>
    </xf>
    <xf numFmtId="0" fontId="36" fillId="0" borderId="8" xfId="0" applyFont="1" applyFill="1" applyBorder="1" applyAlignment="1">
      <alignment horizontal="center" vertical="center" wrapText="1"/>
    </xf>
    <xf numFmtId="0" fontId="36" fillId="16" borderId="8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/>
    </xf>
    <xf numFmtId="179" fontId="36" fillId="0" borderId="8" xfId="0" applyNumberFormat="1" applyFont="1" applyBorder="1" applyAlignment="1">
      <alignment horizontal="center" vertical="center"/>
    </xf>
    <xf numFmtId="181" fontId="36" fillId="0" borderId="8" xfId="0" applyNumberFormat="1" applyFont="1" applyBorder="1" applyAlignment="1">
      <alignment horizontal="center" vertical="center"/>
    </xf>
    <xf numFmtId="0" fontId="35" fillId="0" borderId="8" xfId="0" applyFont="1" applyFill="1" applyBorder="1" applyAlignment="1">
      <alignment vertical="center"/>
    </xf>
    <xf numFmtId="0" fontId="8" fillId="18" borderId="8" xfId="0" applyFont="1" applyFill="1" applyBorder="1" applyAlignment="1">
      <alignment horizontal="center" vertical="center"/>
    </xf>
    <xf numFmtId="179" fontId="8" fillId="18" borderId="8" xfId="0" applyNumberFormat="1" applyFont="1" applyFill="1" applyBorder="1" applyAlignment="1">
      <alignment horizontal="center" vertical="center"/>
    </xf>
    <xf numFmtId="181" fontId="8" fillId="18" borderId="8" xfId="0" applyNumberFormat="1" applyFont="1" applyFill="1" applyBorder="1" applyAlignment="1">
      <alignment horizontal="center" vertical="center"/>
    </xf>
    <xf numFmtId="0" fontId="8" fillId="17" borderId="8" xfId="0" applyFont="1" applyFill="1" applyBorder="1" applyAlignment="1">
      <alignment horizontal="center" vertical="center"/>
    </xf>
    <xf numFmtId="179" fontId="36" fillId="18" borderId="8" xfId="0" applyNumberFormat="1" applyFont="1" applyFill="1" applyBorder="1" applyAlignment="1">
      <alignment horizontal="center" vertical="center"/>
    </xf>
    <xf numFmtId="181" fontId="36" fillId="18" borderId="8" xfId="0" applyNumberFormat="1" applyFont="1" applyFill="1" applyBorder="1" applyAlignment="1">
      <alignment horizontal="center" vertical="center"/>
    </xf>
    <xf numFmtId="0" fontId="35" fillId="0" borderId="8" xfId="0" applyFont="1" applyFill="1" applyBorder="1" applyAlignment="1">
      <alignment horizontal="left" vertical="center" wrapText="1"/>
    </xf>
    <xf numFmtId="3" fontId="35" fillId="0" borderId="8" xfId="0" applyNumberFormat="1" applyFont="1" applyFill="1" applyBorder="1" applyAlignment="1">
      <alignment vertical="center"/>
    </xf>
    <xf numFmtId="0" fontId="35" fillId="0" borderId="8" xfId="0" applyFont="1" applyFill="1" applyBorder="1" applyAlignment="1">
      <alignment vertical="center"/>
    </xf>
    <xf numFmtId="0" fontId="35" fillId="0" borderId="8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3" fontId="35" fillId="0" borderId="8" xfId="0" applyNumberFormat="1" applyFont="1" applyFill="1" applyBorder="1" applyAlignment="1">
      <alignment vertical="center"/>
    </xf>
    <xf numFmtId="0" fontId="35" fillId="0" borderId="8" xfId="0" applyFont="1" applyFill="1" applyBorder="1" applyAlignment="1">
      <alignment vertical="center"/>
    </xf>
    <xf numFmtId="180" fontId="8" fillId="24" borderId="8" xfId="1" applyNumberFormat="1" applyFont="1" applyFill="1" applyBorder="1" applyAlignment="1">
      <alignment horizontal="center" vertical="center"/>
    </xf>
    <xf numFmtId="0" fontId="8" fillId="24" borderId="8" xfId="0" applyFont="1" applyFill="1" applyBorder="1" applyAlignment="1">
      <alignment horizontal="center" vertical="center"/>
    </xf>
    <xf numFmtId="3" fontId="36" fillId="24" borderId="8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justify"/>
    </xf>
    <xf numFmtId="0" fontId="4" fillId="0" borderId="0" xfId="0" applyFont="1" applyAlignment="1">
      <alignment horizontal="center"/>
    </xf>
    <xf numFmtId="0" fontId="31" fillId="0" borderId="0" xfId="0" applyFont="1" applyAlignment="1">
      <alignment horizontal="center" vertical="center"/>
    </xf>
    <xf numFmtId="3" fontId="4" fillId="0" borderId="8" xfId="0" applyNumberFormat="1" applyFont="1" applyFill="1" applyBorder="1" applyAlignment="1">
      <alignment horizontal="right" vertical="center"/>
    </xf>
    <xf numFmtId="3" fontId="36" fillId="16" borderId="8" xfId="0" applyNumberFormat="1" applyFont="1" applyFill="1" applyBorder="1" applyAlignment="1">
      <alignment horizontal="center" vertical="center"/>
    </xf>
    <xf numFmtId="0" fontId="36" fillId="9" borderId="8" xfId="0" applyFont="1" applyFill="1" applyBorder="1" applyAlignment="1">
      <alignment horizontal="center" vertical="center"/>
    </xf>
    <xf numFmtId="0" fontId="8" fillId="16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right" vertical="center"/>
    </xf>
    <xf numFmtId="179" fontId="36" fillId="17" borderId="8" xfId="0" applyNumberFormat="1" applyFont="1" applyFill="1" applyBorder="1" applyAlignment="1">
      <alignment horizontal="center"/>
    </xf>
    <xf numFmtId="3" fontId="4" fillId="0" borderId="8" xfId="0" applyNumberFormat="1" applyFont="1" applyFill="1" applyBorder="1" applyAlignment="1">
      <alignment horizontal="right" vertical="center"/>
    </xf>
    <xf numFmtId="0" fontId="4" fillId="0" borderId="8" xfId="0" applyFont="1" applyFill="1" applyBorder="1" applyAlignment="1">
      <alignment horizontal="right" vertical="center"/>
    </xf>
    <xf numFmtId="180" fontId="8" fillId="8" borderId="8" xfId="1" applyNumberFormat="1" applyFont="1" applyFill="1" applyBorder="1" applyAlignment="1">
      <alignment horizontal="center" vertical="center"/>
    </xf>
    <xf numFmtId="0" fontId="8" fillId="8" borderId="8" xfId="0" applyFont="1" applyFill="1" applyBorder="1" applyAlignment="1">
      <alignment horizontal="center" vertical="center"/>
    </xf>
    <xf numFmtId="3" fontId="36" fillId="19" borderId="8" xfId="0" applyNumberFormat="1" applyFont="1" applyFill="1" applyBorder="1" applyAlignment="1">
      <alignment horizontal="center" vertical="center"/>
    </xf>
    <xf numFmtId="0" fontId="10" fillId="0" borderId="12" xfId="0" applyFont="1" applyBorder="1" applyAlignment="1">
      <alignment horizontal="left" vertical="center" wrapText="1"/>
    </xf>
    <xf numFmtId="0" fontId="10" fillId="0" borderId="13" xfId="0" applyFont="1" applyBorder="1" applyAlignment="1">
      <alignment horizontal="left" vertical="center" wrapText="1"/>
    </xf>
    <xf numFmtId="0" fontId="10" fillId="0" borderId="14" xfId="0" applyFont="1" applyBorder="1" applyAlignment="1">
      <alignment horizontal="left" vertical="center" wrapText="1"/>
    </xf>
    <xf numFmtId="0" fontId="10" fillId="0" borderId="53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37" fillId="20" borderId="15" xfId="0" applyFont="1" applyFill="1" applyBorder="1" applyAlignment="1">
      <alignment horizontal="center" vertical="center" wrapText="1"/>
    </xf>
    <xf numFmtId="0" fontId="37" fillId="20" borderId="19" xfId="0" applyFont="1" applyFill="1" applyBorder="1" applyAlignment="1">
      <alignment horizontal="center" vertical="center" wrapText="1"/>
    </xf>
    <xf numFmtId="0" fontId="37" fillId="20" borderId="31" xfId="0" applyFont="1" applyFill="1" applyBorder="1" applyAlignment="1">
      <alignment horizontal="center" vertical="center" wrapText="1"/>
    </xf>
    <xf numFmtId="0" fontId="10" fillId="21" borderId="15" xfId="0" applyFont="1" applyFill="1" applyBorder="1" applyAlignment="1">
      <alignment horizontal="center" vertical="center" wrapText="1"/>
    </xf>
    <xf numFmtId="0" fontId="10" fillId="21" borderId="58" xfId="0" applyFont="1" applyFill="1" applyBorder="1" applyAlignment="1">
      <alignment horizontal="center" vertical="center" wrapText="1"/>
    </xf>
    <xf numFmtId="0" fontId="37" fillId="21" borderId="59" xfId="0" applyFont="1" applyFill="1" applyBorder="1" applyAlignment="1">
      <alignment horizontal="center" vertical="center" wrapText="1"/>
    </xf>
    <xf numFmtId="0" fontId="37" fillId="21" borderId="60" xfId="0" applyFont="1" applyFill="1" applyBorder="1" applyAlignment="1">
      <alignment horizontal="center" vertical="center" wrapText="1"/>
    </xf>
    <xf numFmtId="0" fontId="37" fillId="21" borderId="61" xfId="0" applyFont="1" applyFill="1" applyBorder="1" applyAlignment="1">
      <alignment horizontal="center" vertical="center" wrapText="1"/>
    </xf>
    <xf numFmtId="0" fontId="37" fillId="21" borderId="15" xfId="0" applyFont="1" applyFill="1" applyBorder="1" applyAlignment="1">
      <alignment horizontal="center" vertical="center" wrapText="1"/>
    </xf>
    <xf numFmtId="0" fontId="37" fillId="21" borderId="19" xfId="0" applyFont="1" applyFill="1" applyBorder="1" applyAlignment="1">
      <alignment horizontal="center" vertical="center" wrapText="1"/>
    </xf>
    <xf numFmtId="0" fontId="37" fillId="21" borderId="31" xfId="0" applyFont="1" applyFill="1" applyBorder="1" applyAlignment="1">
      <alignment horizontal="center" vertical="center" wrapText="1"/>
    </xf>
    <xf numFmtId="0" fontId="37" fillId="22" borderId="62" xfId="0" applyFont="1" applyFill="1" applyBorder="1" applyAlignment="1">
      <alignment horizontal="center" vertical="center" wrapText="1"/>
    </xf>
    <xf numFmtId="0" fontId="10" fillId="22" borderId="63" xfId="0" applyFont="1" applyFill="1" applyBorder="1" applyAlignment="1">
      <alignment horizontal="center" vertical="center" wrapText="1"/>
    </xf>
    <xf numFmtId="0" fontId="37" fillId="0" borderId="64" xfId="0" applyFont="1" applyBorder="1" applyAlignment="1">
      <alignment horizontal="center" vertical="center" wrapText="1"/>
    </xf>
    <xf numFmtId="0" fontId="37" fillId="0" borderId="65" xfId="0" applyFont="1" applyBorder="1" applyAlignment="1">
      <alignment horizontal="center" vertical="center" wrapText="1"/>
    </xf>
    <xf numFmtId="0" fontId="37" fillId="0" borderId="66" xfId="0" applyFont="1" applyBorder="1" applyAlignment="1">
      <alignment horizontal="center" vertical="center" wrapText="1"/>
    </xf>
    <xf numFmtId="0" fontId="37" fillId="22" borderId="67" xfId="0" applyFont="1" applyFill="1" applyBorder="1" applyAlignment="1">
      <alignment horizontal="center" vertical="center" wrapText="1"/>
    </xf>
    <xf numFmtId="0" fontId="37" fillId="22" borderId="68" xfId="0" applyFont="1" applyFill="1" applyBorder="1" applyAlignment="1">
      <alignment horizontal="center" vertical="center" wrapText="1"/>
    </xf>
    <xf numFmtId="0" fontId="37" fillId="0" borderId="69" xfId="0" applyFont="1" applyBorder="1" applyAlignment="1">
      <alignment horizontal="center" vertical="center" wrapText="1"/>
    </xf>
    <xf numFmtId="0" fontId="37" fillId="0" borderId="70" xfId="0" applyFont="1" applyBorder="1" applyAlignment="1">
      <alignment horizontal="center" vertical="center" wrapText="1"/>
    </xf>
    <xf numFmtId="0" fontId="37" fillId="0" borderId="71" xfId="0" applyFont="1" applyBorder="1" applyAlignment="1">
      <alignment horizontal="center" vertical="center" wrapText="1"/>
    </xf>
    <xf numFmtId="0" fontId="37" fillId="0" borderId="72" xfId="0" applyFont="1" applyBorder="1" applyAlignment="1">
      <alignment horizontal="center" vertical="center" wrapText="1"/>
    </xf>
    <xf numFmtId="0" fontId="37" fillId="22" borderId="22" xfId="0" applyFont="1" applyFill="1" applyBorder="1" applyAlignment="1">
      <alignment horizontal="center" vertical="center" wrapText="1"/>
    </xf>
    <xf numFmtId="0" fontId="10" fillId="22" borderId="73" xfId="0" applyFont="1" applyFill="1" applyBorder="1" applyAlignment="1">
      <alignment horizontal="center" vertical="center" wrapText="1"/>
    </xf>
    <xf numFmtId="0" fontId="37" fillId="0" borderId="74" xfId="0" applyFont="1" applyBorder="1" applyAlignment="1">
      <alignment horizontal="center" vertical="center" wrapText="1"/>
    </xf>
    <xf numFmtId="0" fontId="37" fillId="0" borderId="75" xfId="0" applyFont="1" applyBorder="1" applyAlignment="1">
      <alignment horizontal="center" vertical="center" wrapText="1"/>
    </xf>
    <xf numFmtId="0" fontId="37" fillId="0" borderId="76" xfId="0" applyFont="1" applyBorder="1" applyAlignment="1">
      <alignment horizontal="center" vertical="center" wrapText="1"/>
    </xf>
    <xf numFmtId="0" fontId="37" fillId="22" borderId="72" xfId="0" applyFont="1" applyFill="1" applyBorder="1" applyAlignment="1">
      <alignment horizontal="center" vertical="center" wrapText="1"/>
    </xf>
    <xf numFmtId="0" fontId="37" fillId="22" borderId="77" xfId="0" applyFont="1" applyFill="1" applyBorder="1" applyAlignment="1">
      <alignment horizontal="center" vertical="center" wrapText="1"/>
    </xf>
    <xf numFmtId="0" fontId="37" fillId="0" borderId="22" xfId="0" applyFont="1" applyBorder="1" applyAlignment="1">
      <alignment horizontal="center" vertical="center" wrapText="1"/>
    </xf>
    <xf numFmtId="0" fontId="37" fillId="0" borderId="78" xfId="0" applyFont="1" applyBorder="1" applyAlignment="1">
      <alignment horizontal="center" vertical="center" wrapText="1"/>
    </xf>
    <xf numFmtId="0" fontId="37" fillId="0" borderId="79" xfId="0" applyFont="1" applyBorder="1" applyAlignment="1">
      <alignment horizontal="center" vertical="center" wrapText="1"/>
    </xf>
    <xf numFmtId="0" fontId="37" fillId="0" borderId="80" xfId="0" applyFont="1" applyBorder="1" applyAlignment="1">
      <alignment horizontal="center" vertical="center" wrapText="1"/>
    </xf>
    <xf numFmtId="0" fontId="37" fillId="0" borderId="81" xfId="0" applyFont="1" applyBorder="1" applyAlignment="1">
      <alignment horizontal="center" vertical="center" wrapText="1"/>
    </xf>
    <xf numFmtId="0" fontId="37" fillId="22" borderId="78" xfId="0" applyFont="1" applyFill="1" applyBorder="1" applyAlignment="1">
      <alignment horizontal="center" vertical="center" wrapText="1"/>
    </xf>
    <xf numFmtId="0" fontId="37" fillId="22" borderId="82" xfId="0" applyFont="1" applyFill="1" applyBorder="1" applyAlignment="1">
      <alignment horizontal="center" vertical="center" wrapText="1"/>
    </xf>
    <xf numFmtId="0" fontId="37" fillId="22" borderId="83" xfId="0" applyFont="1" applyFill="1" applyBorder="1" applyAlignment="1">
      <alignment horizontal="center" vertical="center" wrapText="1"/>
    </xf>
    <xf numFmtId="0" fontId="10" fillId="22" borderId="84" xfId="0" applyFont="1" applyFill="1" applyBorder="1" applyAlignment="1">
      <alignment horizontal="center" vertical="center" wrapText="1"/>
    </xf>
    <xf numFmtId="0" fontId="37" fillId="0" borderId="85" xfId="0" applyFont="1" applyBorder="1" applyAlignment="1">
      <alignment horizontal="center" vertical="center" wrapText="1"/>
    </xf>
    <xf numFmtId="0" fontId="37" fillId="0" borderId="86" xfId="0" applyFont="1" applyBorder="1" applyAlignment="1">
      <alignment horizontal="center" vertical="center" wrapText="1"/>
    </xf>
    <xf numFmtId="0" fontId="37" fillId="0" borderId="87" xfId="0" applyFont="1" applyBorder="1" applyAlignment="1">
      <alignment horizontal="center" vertical="center" wrapText="1"/>
    </xf>
  </cellXfs>
  <cellStyles count="49">
    <cellStyle name="Normal" xfId="0" builtinId="0"/>
    <cellStyle name="Virgule" xfId="1" builtinId="3"/>
    <cellStyle name="Monétaire" xfId="2" builtinId="4"/>
    <cellStyle name="Pourcentage" xfId="3" builtinId="5"/>
    <cellStyle name="Milliers [0]" xfId="4" builtinId="6"/>
    <cellStyle name="Monétaire [0]" xfId="5" builtinId="7"/>
    <cellStyle name="Lien hypertexte" xfId="6" builtinId="8"/>
    <cellStyle name="Lien hypertexte visité" xfId="7" builtinId="9"/>
    <cellStyle name="Note" xfId="8" builtinId="10"/>
    <cellStyle name="Avertissement" xfId="9" builtinId="11"/>
    <cellStyle name="Titre" xfId="10" builtinId="15"/>
    <cellStyle name="CTexte explicatif" xfId="11" builtinId="53"/>
    <cellStyle name="Titre 1" xfId="12" builtinId="16"/>
    <cellStyle name="Titre 2" xfId="13" builtinId="17"/>
    <cellStyle name="Titre 3" xfId="14" builtinId="18"/>
    <cellStyle name="Titre 4" xfId="15" builtinId="19"/>
    <cellStyle name="Entrée" xfId="16" builtinId="20"/>
    <cellStyle name="Sortie" xfId="17" builtinId="21"/>
    <cellStyle name="Calcul" xfId="18" builtinId="22"/>
    <cellStyle name="Vérification de cellule" xfId="19" builtinId="23"/>
    <cellStyle name="Cellule liée" xfId="20" builtinId="24"/>
    <cellStyle name="Total" xfId="21" builtinId="25"/>
    <cellStyle name="Satisfaisant" xfId="22" builtinId="26"/>
    <cellStyle name="Insatisfaisant" xfId="23" builtinId="27"/>
    <cellStyle name="Neutre" xfId="24" builtinId="28"/>
    <cellStyle name="Accent1" xfId="25" builtinId="29"/>
    <cellStyle name="20 % - Accent1" xfId="26" builtinId="30"/>
    <cellStyle name="40 % - Accent1" xfId="27" builtinId="31"/>
    <cellStyle name="60 % - Accent1" xfId="28" builtinId="32"/>
    <cellStyle name="Accent2" xfId="29" builtinId="33"/>
    <cellStyle name="20 % - Accent2" xfId="30" builtinId="34"/>
    <cellStyle name="40 % - Accent2" xfId="31" builtinId="35"/>
    <cellStyle name="60 % - Accent2" xfId="32" builtinId="36"/>
    <cellStyle name="Accent3" xfId="33" builtinId="37"/>
    <cellStyle name="20 % - Accent3" xfId="34" builtinId="38"/>
    <cellStyle name="40 % - Accent3" xfId="35" builtinId="39"/>
    <cellStyle name="60 % - Accent3" xfId="36" builtinId="40"/>
    <cellStyle name="Accent4" xfId="37" builtinId="41"/>
    <cellStyle name="20 % - Accent4" xfId="38" builtinId="42"/>
    <cellStyle name="40 % - Accent4" xfId="39" builtinId="43"/>
    <cellStyle name="60 % - Accent4" xfId="40" builtinId="44"/>
    <cellStyle name="Accent5" xfId="41" builtinId="45"/>
    <cellStyle name="20 % - Accent5" xfId="42" builtinId="46"/>
    <cellStyle name="40 % - Accent5" xfId="43" builtinId="47"/>
    <cellStyle name="60 % - Accent5" xfId="44" builtinId="48"/>
    <cellStyle name="Accent6" xfId="45" builtinId="49"/>
    <cellStyle name="20 % - Accent6" xfId="46" builtinId="50"/>
    <cellStyle name="40 % - Accent6" xfId="47" builtinId="51"/>
    <cellStyle name="60 % - Accent6" xfId="48" builtinId="52"/>
  </cellStyles>
  <tableStyles count="0" defaultTableStyle="TableStyleMedium2" defaultPivotStyle="PivotStyleLight16"/>
  <colors>
    <mruColors>
      <color rgb="006F86A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fr-FR"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fr-FR"/>
              <a:t>STATISTIQUES</a:t>
            </a:r>
            <a:endParaRPr lang="fr-FR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fr-FR"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RECAP!$C$4:$E$4</c:f>
              <c:strCache>
                <c:ptCount val="3"/>
                <c:pt idx="0">
                  <c:v>FOURNITURES</c:v>
                </c:pt>
                <c:pt idx="1">
                  <c:v>TRAVAUX</c:v>
                </c:pt>
                <c:pt idx="2">
                  <c:v>PRESTATIONS INTELLECTUELLES</c:v>
                </c:pt>
              </c:strCache>
            </c:strRef>
          </c:cat>
          <c:val>
            <c:numRef>
              <c:f>RECAP!$C$10:$E$10</c:f>
              <c:numCache>
                <c:formatCode>#,##0\ [$GNF]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ser>
          <c:idx val="1"/>
          <c:order val="1"/>
          <c:spPr/>
          <c:explosion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fr-FR"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RECAP!$C$4:$E$4</c:f>
              <c:strCache>
                <c:ptCount val="3"/>
                <c:pt idx="0">
                  <c:v>FOURNITURES</c:v>
                </c:pt>
                <c:pt idx="1">
                  <c:v>TRAVAUX</c:v>
                </c:pt>
                <c:pt idx="2">
                  <c:v>PRESTATIONS INTELLECTUELLES</c:v>
                </c:pt>
              </c:strCache>
            </c:strRef>
          </c:cat>
          <c:val>
            <c:numRef>
              <c:f>RECAP!$C$12:$E$12</c:f>
              <c:numCache>
                <c:formatCode>#,##0\ [$GNF]</c:formatCode>
                <c:ptCount val="3"/>
                <c:pt idx="0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fr-FR"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f4817133-f174-422b-9d92-24224be11cd9}"/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 lang="fr-FR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757238</xdr:colOff>
      <xdr:row>13</xdr:row>
      <xdr:rowOff>85725</xdr:rowOff>
    </xdr:from>
    <xdr:to>
      <xdr:col>3</xdr:col>
      <xdr:colOff>1195388</xdr:colOff>
      <xdr:row>25</xdr:row>
      <xdr:rowOff>66676</xdr:rowOff>
    </xdr:to>
    <xdr:graphicFrame>
      <xdr:nvGraphicFramePr>
        <xdr:cNvPr id="3" name="Graphique 2"/>
        <xdr:cNvGraphicFramePr/>
      </xdr:nvGraphicFramePr>
      <xdr:xfrm>
        <a:off x="1214120" y="2847975"/>
        <a:ext cx="3943350" cy="27241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81"/>
  <sheetViews>
    <sheetView showGridLines="0" tabSelected="1" view="pageBreakPreview" zoomScaleNormal="90" topLeftCell="B46" workbookViewId="0">
      <selection activeCell="C57" sqref="C57:C58"/>
    </sheetView>
  </sheetViews>
  <sheetFormatPr defaultColWidth="11.4444444444444" defaultRowHeight="18"/>
  <cols>
    <col min="1" max="1" width="11.6666666666667" style="1" customWidth="1"/>
    <col min="2" max="2" width="56.8888888888889" style="1" customWidth="1"/>
    <col min="3" max="3" width="21.3333333333333" style="1" customWidth="1"/>
    <col min="4" max="4" width="10.3333333333333" style="1" customWidth="1"/>
    <col min="5" max="5" width="11.4444444444444" style="1"/>
    <col min="6" max="6" width="10.4444444444444" style="1" customWidth="1"/>
    <col min="7" max="7" width="16" style="1" customWidth="1"/>
    <col min="8" max="8" width="17.8888888888889" style="1" customWidth="1"/>
    <col min="9" max="9" width="17.1111111111111" style="1" customWidth="1"/>
    <col min="10" max="10" width="14.6666666666667" style="1" customWidth="1"/>
    <col min="11" max="11" width="15.2222222222222" style="1" customWidth="1"/>
    <col min="12" max="12" width="15.8888888888889" style="1" customWidth="1"/>
    <col min="13" max="13" width="14.8888888888889" style="1" customWidth="1"/>
    <col min="14" max="14" width="16.6666666666667" style="1" customWidth="1"/>
    <col min="15" max="15" width="15.7777777777778" style="1" customWidth="1"/>
    <col min="16" max="16" width="13" style="1" customWidth="1"/>
    <col min="17" max="17" width="13.8888888888889" style="1" customWidth="1"/>
    <col min="18" max="18" width="12.7777777777778" style="1" customWidth="1"/>
    <col min="19" max="19" width="13.1111111111111" style="1" customWidth="1"/>
    <col min="20" max="20" width="16.6666666666667" style="1" customWidth="1"/>
    <col min="21" max="21" width="21.1111111111111" style="1" customWidth="1"/>
    <col min="22" max="22" width="15.7777777777778" style="1" customWidth="1"/>
    <col min="23" max="23" width="10.4444444444444" style="1" customWidth="1"/>
    <col min="24" max="24" width="11.1111111111111" style="1" customWidth="1"/>
    <col min="25" max="16384" width="11.4444444444444" style="1"/>
  </cols>
  <sheetData>
    <row r="1" s="20" customFormat="1" ht="17.4" spans="1:27">
      <c r="A1" s="354" t="s">
        <v>0</v>
      </c>
      <c r="B1" s="354"/>
      <c r="C1" s="354"/>
      <c r="D1" s="354"/>
      <c r="E1" s="354"/>
      <c r="F1" s="354"/>
      <c r="G1" s="354"/>
      <c r="H1" s="354"/>
      <c r="I1" s="354"/>
      <c r="J1" s="354"/>
      <c r="K1" s="354"/>
      <c r="L1" s="354"/>
      <c r="M1" s="354"/>
      <c r="N1" s="354"/>
      <c r="O1" s="354"/>
      <c r="P1" s="354"/>
      <c r="Q1" s="354"/>
      <c r="R1" s="354"/>
      <c r="S1" s="354"/>
      <c r="T1" s="354"/>
      <c r="U1" s="354"/>
      <c r="V1" s="354"/>
      <c r="W1" s="354"/>
      <c r="X1" s="354"/>
      <c r="Y1" s="354"/>
      <c r="Z1" s="354"/>
      <c r="AA1" s="354"/>
    </row>
    <row r="2" s="20" customFormat="1" ht="17.4" spans="1:27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</row>
    <row r="3" s="20" customFormat="1" ht="17.4" spans="1:27">
      <c r="B3" s="28" t="s">
        <v>1</v>
      </c>
      <c r="C3" s="29" t="s">
        <v>2</v>
      </c>
      <c r="D3" s="30"/>
      <c r="E3" s="30"/>
      <c r="F3" s="30"/>
      <c r="G3" s="30"/>
      <c r="H3" s="30"/>
      <c r="I3" s="32"/>
      <c r="J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</row>
    <row r="4" s="20" customFormat="1" ht="17.4" spans="1:27">
      <c r="B4" s="28" t="s">
        <v>3</v>
      </c>
      <c r="C4" s="29">
        <v>2026</v>
      </c>
      <c r="D4" s="30"/>
      <c r="E4" s="30"/>
      <c r="F4" s="30"/>
      <c r="G4" s="30"/>
      <c r="H4" s="30"/>
      <c r="I4" s="32"/>
      <c r="J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</row>
    <row r="5" s="20" customFormat="1" ht="17.4" spans="1:27">
      <c r="B5" s="28" t="s">
        <v>4</v>
      </c>
      <c r="C5" s="34" t="s">
        <v>5</v>
      </c>
      <c r="D5" s="35"/>
      <c r="E5" s="35"/>
      <c r="F5" s="35"/>
      <c r="G5" s="35"/>
      <c r="H5" s="37"/>
      <c r="I5" s="38"/>
      <c r="J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</row>
    <row r="6" s="20" customFormat="1" ht="34.8" spans="1:27">
      <c r="B6" s="28" t="s">
        <v>6</v>
      </c>
      <c r="C6" s="34" t="s">
        <v>7</v>
      </c>
      <c r="D6" s="35"/>
      <c r="E6" s="35"/>
      <c r="F6" s="35"/>
      <c r="G6" s="35"/>
      <c r="H6" s="35"/>
      <c r="I6" s="38"/>
      <c r="J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</row>
    <row r="7" s="20" customFormat="1" ht="17.4" spans="1:27">
      <c r="B7" s="28" t="s">
        <v>8</v>
      </c>
      <c r="C7" s="34" t="s">
        <v>9</v>
      </c>
      <c r="D7" s="35"/>
      <c r="E7" s="35"/>
      <c r="F7" s="35"/>
      <c r="G7" s="35"/>
      <c r="H7" s="35"/>
      <c r="I7" s="38"/>
      <c r="J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</row>
    <row r="8" s="20" customFormat="1" ht="16.8" customHeight="1" spans="1:27">
      <c r="A8" s="355"/>
      <c r="B8" s="356"/>
      <c r="C8" s="356"/>
      <c r="D8" s="356"/>
      <c r="E8" s="356"/>
      <c r="F8" s="356"/>
      <c r="G8" s="356"/>
      <c r="H8" s="357"/>
      <c r="I8" s="356"/>
      <c r="J8" s="358"/>
      <c r="K8" s="355"/>
      <c r="L8" s="355"/>
      <c r="M8" s="355"/>
      <c r="N8" s="358"/>
      <c r="O8" s="358"/>
      <c r="P8" s="358"/>
      <c r="Q8" s="358"/>
      <c r="R8" s="358"/>
      <c r="S8" s="358"/>
      <c r="T8" s="358"/>
      <c r="U8" s="358"/>
      <c r="V8" s="358"/>
      <c r="W8" s="358"/>
      <c r="X8" s="358"/>
      <c r="Y8" s="358"/>
      <c r="Z8" s="358"/>
      <c r="AA8" s="358"/>
    </row>
    <row r="9" s="20" customFormat="1" ht="16.8" hidden="1"/>
    <row r="10" s="20" customFormat="1" ht="17.4" spans="1:27">
      <c r="A10" s="359" t="s">
        <v>10</v>
      </c>
      <c r="B10" s="359"/>
      <c r="C10" s="359"/>
      <c r="D10" s="359"/>
      <c r="E10" s="359"/>
      <c r="F10" s="359"/>
      <c r="G10" s="359"/>
      <c r="H10" s="359"/>
      <c r="I10" s="359"/>
      <c r="J10" s="359"/>
      <c r="K10" s="359"/>
      <c r="L10" s="359"/>
      <c r="M10" s="359"/>
      <c r="N10" s="359"/>
      <c r="O10" s="359"/>
      <c r="P10" s="359"/>
      <c r="Q10" s="359"/>
      <c r="R10" s="359"/>
      <c r="S10" s="359"/>
      <c r="T10" s="359"/>
      <c r="U10" s="359"/>
      <c r="V10" s="359"/>
      <c r="W10" s="359"/>
      <c r="X10" s="359"/>
    </row>
    <row r="11" s="20" customFormat="1" ht="16.8" spans="1:27">
      <c r="A11" s="360"/>
      <c r="B11" s="361"/>
      <c r="C11" s="360"/>
      <c r="D11" s="360"/>
      <c r="E11" s="360"/>
      <c r="F11" s="360"/>
      <c r="G11" s="360"/>
      <c r="H11" s="362"/>
      <c r="I11" s="360"/>
      <c r="J11" s="360">
        <v>12</v>
      </c>
      <c r="K11" s="360">
        <v>3</v>
      </c>
      <c r="L11" s="360">
        <v>30</v>
      </c>
      <c r="M11" s="360">
        <v>15</v>
      </c>
      <c r="N11" s="360">
        <v>12</v>
      </c>
      <c r="O11" s="360">
        <v>15</v>
      </c>
      <c r="P11" s="360">
        <v>7</v>
      </c>
      <c r="Q11" s="360">
        <v>12</v>
      </c>
      <c r="R11" s="360"/>
      <c r="S11" s="360">
        <v>7</v>
      </c>
      <c r="T11" s="360">
        <v>10</v>
      </c>
      <c r="U11" s="360">
        <v>3</v>
      </c>
      <c r="V11" s="360">
        <v>5</v>
      </c>
      <c r="W11" s="360"/>
      <c r="X11" s="360"/>
    </row>
    <row r="12" s="20" customFormat="1" ht="17.4" spans="1:27">
      <c r="A12" s="363" t="s">
        <v>11</v>
      </c>
      <c r="B12" s="363"/>
      <c r="C12" s="363"/>
      <c r="D12" s="363"/>
      <c r="E12" s="363"/>
      <c r="F12" s="363"/>
      <c r="G12" s="363"/>
      <c r="H12" s="364" t="s">
        <v>12</v>
      </c>
      <c r="I12" s="365" t="s">
        <v>13</v>
      </c>
      <c r="J12" s="365"/>
      <c r="K12" s="365"/>
      <c r="L12" s="365"/>
      <c r="M12" s="365" t="s">
        <v>14</v>
      </c>
      <c r="N12" s="365"/>
      <c r="O12" s="365"/>
      <c r="P12" s="365" t="s">
        <v>15</v>
      </c>
      <c r="Q12" s="365"/>
      <c r="R12" s="365"/>
      <c r="S12" s="365"/>
      <c r="T12" s="365"/>
      <c r="U12" s="365"/>
      <c r="V12" s="365"/>
      <c r="W12" s="363" t="s">
        <v>16</v>
      </c>
      <c r="X12" s="363"/>
    </row>
    <row r="13" s="20" customFormat="1" ht="86.4" customHeight="1" spans="1:27">
      <c r="A13" s="366" t="s">
        <v>17</v>
      </c>
      <c r="B13" s="367" t="s">
        <v>18</v>
      </c>
      <c r="C13" s="367" t="s">
        <v>19</v>
      </c>
      <c r="D13" s="367" t="s">
        <v>20</v>
      </c>
      <c r="E13" s="367" t="s">
        <v>21</v>
      </c>
      <c r="F13" s="367" t="s">
        <v>22</v>
      </c>
      <c r="G13" s="368" t="s">
        <v>23</v>
      </c>
      <c r="H13" s="364"/>
      <c r="I13" s="369" t="s">
        <v>24</v>
      </c>
      <c r="J13" s="369" t="s">
        <v>25</v>
      </c>
      <c r="K13" s="369" t="s">
        <v>26</v>
      </c>
      <c r="L13" s="369" t="s">
        <v>27</v>
      </c>
      <c r="M13" s="369" t="s">
        <v>28</v>
      </c>
      <c r="N13" s="369" t="s">
        <v>29</v>
      </c>
      <c r="O13" s="369" t="s">
        <v>30</v>
      </c>
      <c r="P13" s="369" t="s">
        <v>31</v>
      </c>
      <c r="Q13" s="369" t="s">
        <v>32</v>
      </c>
      <c r="R13" s="369" t="s">
        <v>33</v>
      </c>
      <c r="S13" s="369" t="s">
        <v>34</v>
      </c>
      <c r="T13" s="369" t="s">
        <v>35</v>
      </c>
      <c r="U13" s="369" t="s">
        <v>36</v>
      </c>
      <c r="V13" s="369" t="s">
        <v>37</v>
      </c>
      <c r="W13" s="369" t="s">
        <v>38</v>
      </c>
      <c r="X13" s="369" t="s">
        <v>39</v>
      </c>
    </row>
    <row r="14" s="20" customFormat="1" ht="17.4" spans="1:27">
      <c r="A14" s="366"/>
      <c r="B14" s="367"/>
      <c r="C14" s="367"/>
      <c r="D14" s="367"/>
      <c r="E14" s="367"/>
      <c r="F14" s="367"/>
      <c r="G14" s="368"/>
      <c r="H14" s="364"/>
      <c r="I14" s="369"/>
      <c r="J14" s="370" t="s">
        <v>40</v>
      </c>
      <c r="K14" s="371" t="s">
        <v>41</v>
      </c>
      <c r="L14" s="370" t="s">
        <v>42</v>
      </c>
      <c r="M14" s="371" t="s">
        <v>43</v>
      </c>
      <c r="N14" s="370" t="s">
        <v>40</v>
      </c>
      <c r="O14" s="372" t="s">
        <v>44</v>
      </c>
      <c r="P14" s="371" t="s">
        <v>45</v>
      </c>
      <c r="Q14" s="373" t="s">
        <v>40</v>
      </c>
      <c r="R14" s="369"/>
      <c r="S14" s="370" t="s">
        <v>45</v>
      </c>
      <c r="T14" s="374" t="s">
        <v>46</v>
      </c>
      <c r="U14" s="374" t="s">
        <v>41</v>
      </c>
      <c r="V14" s="372" t="s">
        <v>47</v>
      </c>
      <c r="W14" s="369"/>
      <c r="X14" s="369"/>
    </row>
    <row r="15" s="20" customFormat="1" ht="17.4" spans="1:27">
      <c r="A15" s="375">
        <v>1</v>
      </c>
      <c r="B15" s="376" t="s">
        <v>48</v>
      </c>
      <c r="C15" s="377"/>
      <c r="D15" s="378">
        <v>31</v>
      </c>
      <c r="E15" s="379" t="s">
        <v>49</v>
      </c>
      <c r="F15" s="375">
        <v>1</v>
      </c>
      <c r="G15" s="379" t="s">
        <v>50</v>
      </c>
      <c r="H15" s="380" t="s">
        <v>51</v>
      </c>
      <c r="I15" s="381">
        <v>46097</v>
      </c>
      <c r="J15" s="381">
        <f>+I15+$J$11+2</f>
        <v>46111</v>
      </c>
      <c r="K15" s="381">
        <f>+J15+$K$11</f>
        <v>46114</v>
      </c>
      <c r="L15" s="381">
        <f>+K15+$L$11+2</f>
        <v>46146</v>
      </c>
      <c r="M15" s="381">
        <f t="shared" ref="M15:M19" si="0">+L15+$M$11</f>
        <v>46161</v>
      </c>
      <c r="N15" s="381">
        <f>+M15+$N$11+1</f>
        <v>46174</v>
      </c>
      <c r="O15" s="381">
        <f t="shared" ref="O15:O19" si="1">+N15+$O$11</f>
        <v>46189</v>
      </c>
      <c r="P15" s="381">
        <f t="shared" ref="P15:P19" si="2">+O15+$P$11</f>
        <v>46196</v>
      </c>
      <c r="Q15" s="381">
        <f>+P15+$Q$11+1</f>
        <v>46209</v>
      </c>
      <c r="R15" s="381"/>
      <c r="S15" s="381">
        <f t="shared" ref="S15:S19" si="3">+Q15+$S$11</f>
        <v>46216</v>
      </c>
      <c r="T15" s="381">
        <f t="shared" ref="T15:T19" si="4">+S15+$T$11</f>
        <v>46226</v>
      </c>
      <c r="U15" s="381">
        <f t="shared" ref="U15:U19" si="5">+T15+$U$11+1</f>
        <v>46230</v>
      </c>
      <c r="V15" s="381">
        <f t="shared" ref="V15:V19" si="6">+U15+$V$11+2</f>
        <v>46237</v>
      </c>
      <c r="W15" s="381"/>
      <c r="X15" s="382"/>
    </row>
    <row r="16" s="20" customFormat="1" ht="17.4" spans="1:27">
      <c r="A16" s="375"/>
      <c r="B16" s="376"/>
      <c r="C16" s="383"/>
      <c r="D16" s="378"/>
      <c r="E16" s="379"/>
      <c r="F16" s="375"/>
      <c r="G16" s="379"/>
      <c r="H16" s="384" t="s">
        <v>52</v>
      </c>
      <c r="I16" s="385"/>
      <c r="J16" s="385"/>
      <c r="K16" s="385"/>
      <c r="L16" s="385"/>
      <c r="M16" s="385"/>
      <c r="N16" s="385"/>
      <c r="O16" s="385"/>
      <c r="P16" s="385"/>
      <c r="Q16" s="385"/>
      <c r="R16" s="385"/>
      <c r="S16" s="385"/>
      <c r="T16" s="385"/>
      <c r="U16" s="385"/>
      <c r="V16" s="385"/>
      <c r="W16" s="385"/>
      <c r="X16" s="386"/>
    </row>
    <row r="17" s="20" customFormat="1" ht="17.4" spans="1:24">
      <c r="A17" s="375">
        <v>2</v>
      </c>
      <c r="B17" s="376" t="s">
        <v>53</v>
      </c>
      <c r="C17" s="377"/>
      <c r="D17" s="378">
        <v>31</v>
      </c>
      <c r="E17" s="379" t="s">
        <v>49</v>
      </c>
      <c r="F17" s="375">
        <v>2</v>
      </c>
      <c r="G17" s="379" t="s">
        <v>50</v>
      </c>
      <c r="H17" s="380" t="s">
        <v>51</v>
      </c>
      <c r="I17" s="381">
        <v>46097</v>
      </c>
      <c r="J17" s="381">
        <f>+I17+$J$11</f>
        <v>46109</v>
      </c>
      <c r="K17" s="381">
        <f>+J17+$K$11+2</f>
        <v>46114</v>
      </c>
      <c r="L17" s="381">
        <f>+K17+$L$11</f>
        <v>46144</v>
      </c>
      <c r="M17" s="381">
        <f t="shared" si="0"/>
        <v>46159</v>
      </c>
      <c r="N17" s="381">
        <f>+M17+$N$11</f>
        <v>46171</v>
      </c>
      <c r="O17" s="381">
        <f t="shared" si="1"/>
        <v>46186</v>
      </c>
      <c r="P17" s="381">
        <f t="shared" si="2"/>
        <v>46193</v>
      </c>
      <c r="Q17" s="381">
        <f>+P17+$Q$11</f>
        <v>46205</v>
      </c>
      <c r="R17" s="381"/>
      <c r="S17" s="381">
        <f t="shared" si="3"/>
        <v>46212</v>
      </c>
      <c r="T17" s="381">
        <f t="shared" si="4"/>
        <v>46222</v>
      </c>
      <c r="U17" s="381">
        <f t="shared" si="5"/>
        <v>46226</v>
      </c>
      <c r="V17" s="381">
        <f t="shared" si="6"/>
        <v>46233</v>
      </c>
      <c r="W17" s="381"/>
      <c r="X17" s="382"/>
    </row>
    <row r="18" s="20" customFormat="1" ht="17.4" spans="1:24">
      <c r="A18" s="375"/>
      <c r="B18" s="376"/>
      <c r="C18" s="383"/>
      <c r="D18" s="378"/>
      <c r="E18" s="379"/>
      <c r="F18" s="375"/>
      <c r="G18" s="379"/>
      <c r="H18" s="387" t="s">
        <v>52</v>
      </c>
      <c r="I18" s="385"/>
      <c r="J18" s="385"/>
      <c r="K18" s="385"/>
      <c r="L18" s="385"/>
      <c r="M18" s="385"/>
      <c r="N18" s="385"/>
      <c r="O18" s="385"/>
      <c r="P18" s="385"/>
      <c r="Q18" s="385"/>
      <c r="R18" s="388"/>
      <c r="S18" s="388"/>
      <c r="T18" s="388"/>
      <c r="U18" s="388"/>
      <c r="V18" s="388"/>
      <c r="W18" s="388"/>
      <c r="X18" s="389"/>
    </row>
    <row r="19" s="20" customFormat="1" ht="17.4" spans="1:24">
      <c r="A19" s="375">
        <v>3</v>
      </c>
      <c r="B19" s="390" t="s">
        <v>54</v>
      </c>
      <c r="C19" s="391"/>
      <c r="D19" s="378">
        <v>31</v>
      </c>
      <c r="E19" s="379" t="s">
        <v>49</v>
      </c>
      <c r="F19" s="375">
        <v>3</v>
      </c>
      <c r="G19" s="379" t="s">
        <v>50</v>
      </c>
      <c r="H19" s="380" t="s">
        <v>51</v>
      </c>
      <c r="I19" s="381">
        <v>46097</v>
      </c>
      <c r="J19" s="381">
        <f>+I19+$J$11</f>
        <v>46109</v>
      </c>
      <c r="K19" s="381">
        <f>+J19+$K$11+2</f>
        <v>46114</v>
      </c>
      <c r="L19" s="381">
        <f>+K19+$L$11</f>
        <v>46144</v>
      </c>
      <c r="M19" s="381">
        <f t="shared" si="0"/>
        <v>46159</v>
      </c>
      <c r="N19" s="381">
        <f>+M19+$N$11</f>
        <v>46171</v>
      </c>
      <c r="O19" s="381">
        <f t="shared" si="1"/>
        <v>46186</v>
      </c>
      <c r="P19" s="381">
        <f t="shared" si="2"/>
        <v>46193</v>
      </c>
      <c r="Q19" s="381">
        <f>+P19+$Q$11</f>
        <v>46205</v>
      </c>
      <c r="R19" s="381"/>
      <c r="S19" s="381">
        <f t="shared" si="3"/>
        <v>46212</v>
      </c>
      <c r="T19" s="381">
        <f t="shared" si="4"/>
        <v>46222</v>
      </c>
      <c r="U19" s="381">
        <f t="shared" si="5"/>
        <v>46226</v>
      </c>
      <c r="V19" s="381">
        <f t="shared" si="6"/>
        <v>46233</v>
      </c>
      <c r="W19" s="381"/>
      <c r="X19" s="382"/>
    </row>
    <row r="20" s="20" customFormat="1" ht="52" customHeight="1" spans="1:24">
      <c r="A20" s="375"/>
      <c r="B20" s="390"/>
      <c r="C20" s="392"/>
      <c r="D20" s="378"/>
      <c r="E20" s="379"/>
      <c r="F20" s="375"/>
      <c r="G20" s="379"/>
      <c r="H20" s="387" t="s">
        <v>52</v>
      </c>
      <c r="I20" s="385"/>
      <c r="J20" s="385"/>
      <c r="K20" s="385"/>
      <c r="L20" s="385"/>
      <c r="M20" s="385"/>
      <c r="N20" s="385"/>
      <c r="O20" s="385"/>
      <c r="P20" s="385"/>
      <c r="Q20" s="385"/>
      <c r="R20" s="388"/>
      <c r="S20" s="388"/>
      <c r="T20" s="388"/>
      <c r="U20" s="388"/>
      <c r="V20" s="388"/>
      <c r="W20" s="388"/>
      <c r="X20" s="389"/>
    </row>
    <row r="21" s="20" customFormat="1" ht="17.4" spans="1:24">
      <c r="A21" s="375">
        <v>4</v>
      </c>
      <c r="B21" s="393" t="s">
        <v>55</v>
      </c>
      <c r="C21" s="391"/>
      <c r="D21" s="378">
        <v>31</v>
      </c>
      <c r="E21" s="379" t="s">
        <v>49</v>
      </c>
      <c r="F21" s="375">
        <v>4</v>
      </c>
      <c r="G21" s="379" t="s">
        <v>50</v>
      </c>
      <c r="H21" s="380" t="s">
        <v>51</v>
      </c>
      <c r="I21" s="381">
        <v>46097</v>
      </c>
      <c r="J21" s="381">
        <f>+I21+$J$11</f>
        <v>46109</v>
      </c>
      <c r="K21" s="381">
        <f>+J21+$K$11+2</f>
        <v>46114</v>
      </c>
      <c r="L21" s="381">
        <f>+K21+$L$11</f>
        <v>46144</v>
      </c>
      <c r="M21" s="381">
        <f>+L21+$M$11</f>
        <v>46159</v>
      </c>
      <c r="N21" s="381">
        <f>+M21+$N$11</f>
        <v>46171</v>
      </c>
      <c r="O21" s="381">
        <f>+N21+$O$11</f>
        <v>46186</v>
      </c>
      <c r="P21" s="381">
        <f>+O21+$P$11</f>
        <v>46193</v>
      </c>
      <c r="Q21" s="381">
        <f>+P21+$Q$11</f>
        <v>46205</v>
      </c>
      <c r="R21" s="381"/>
      <c r="S21" s="381">
        <f>+Q21+$S$11</f>
        <v>46212</v>
      </c>
      <c r="T21" s="381">
        <f>+S21+$T$11</f>
        <v>46222</v>
      </c>
      <c r="U21" s="381">
        <f>+T21+$U$11+1</f>
        <v>46226</v>
      </c>
      <c r="V21" s="381">
        <f>+U21+$V$11+2</f>
        <v>46233</v>
      </c>
      <c r="W21" s="381"/>
      <c r="X21" s="382"/>
    </row>
    <row r="22" s="20" customFormat="1" ht="17.4" spans="1:24">
      <c r="A22" s="375"/>
      <c r="B22" s="393"/>
      <c r="C22" s="392"/>
      <c r="D22" s="378"/>
      <c r="E22" s="379"/>
      <c r="F22" s="375"/>
      <c r="G22" s="379"/>
      <c r="H22" s="387" t="s">
        <v>52</v>
      </c>
      <c r="I22" s="385"/>
      <c r="J22" s="385"/>
      <c r="K22" s="385"/>
      <c r="L22" s="385"/>
      <c r="M22" s="385"/>
      <c r="N22" s="385"/>
      <c r="O22" s="385"/>
      <c r="P22" s="385"/>
      <c r="Q22" s="385"/>
      <c r="R22" s="388"/>
      <c r="S22" s="388"/>
      <c r="T22" s="388"/>
      <c r="U22" s="388"/>
      <c r="V22" s="388"/>
      <c r="W22" s="388"/>
      <c r="X22" s="389"/>
    </row>
    <row r="23" s="20" customFormat="1" ht="25.2" customHeight="1" spans="1:24">
      <c r="A23" s="375">
        <v>5</v>
      </c>
      <c r="B23" s="393" t="s">
        <v>56</v>
      </c>
      <c r="C23" s="391"/>
      <c r="D23" s="378">
        <v>31</v>
      </c>
      <c r="E23" s="379" t="s">
        <v>49</v>
      </c>
      <c r="F23" s="375">
        <v>5</v>
      </c>
      <c r="G23" s="379" t="s">
        <v>50</v>
      </c>
      <c r="H23" s="380" t="s">
        <v>51</v>
      </c>
      <c r="I23" s="381">
        <v>46098</v>
      </c>
      <c r="J23" s="381">
        <f>+I23+$J$11</f>
        <v>46110</v>
      </c>
      <c r="K23" s="381">
        <f>+J23+$K$11</f>
        <v>46113</v>
      </c>
      <c r="L23" s="381">
        <f>+K23+$L$11+15+1</f>
        <v>46159</v>
      </c>
      <c r="M23" s="381">
        <f>+L23+$M$11</f>
        <v>46174</v>
      </c>
      <c r="N23" s="381">
        <f>+M23+$N$11+1</f>
        <v>46187</v>
      </c>
      <c r="O23" s="381">
        <f>+N23+$O$11</f>
        <v>46202</v>
      </c>
      <c r="P23" s="381">
        <f>+O23+$P$11</f>
        <v>46209</v>
      </c>
      <c r="Q23" s="381">
        <f>+P23+$Q$11+1</f>
        <v>46222</v>
      </c>
      <c r="R23" s="381"/>
      <c r="S23" s="381">
        <f>+Q23+$S$11</f>
        <v>46229</v>
      </c>
      <c r="T23" s="381">
        <f>+S23+$T$11</f>
        <v>46239</v>
      </c>
      <c r="U23" s="381">
        <f>+T23+$U$11+1</f>
        <v>46243</v>
      </c>
      <c r="V23" s="381">
        <f>+U23+$V$11+2</f>
        <v>46250</v>
      </c>
      <c r="W23" s="381"/>
      <c r="X23" s="382"/>
    </row>
    <row r="24" s="20" customFormat="1" ht="17.4" spans="1:24">
      <c r="A24" s="375"/>
      <c r="B24" s="393"/>
      <c r="C24" s="392"/>
      <c r="D24" s="378"/>
      <c r="E24" s="379"/>
      <c r="F24" s="375"/>
      <c r="G24" s="379"/>
      <c r="H24" s="384" t="s">
        <v>52</v>
      </c>
      <c r="I24" s="385"/>
      <c r="J24" s="385"/>
      <c r="K24" s="385"/>
      <c r="L24" s="385"/>
      <c r="M24" s="385"/>
      <c r="N24" s="385"/>
      <c r="O24" s="385"/>
      <c r="P24" s="385"/>
      <c r="Q24" s="385"/>
      <c r="R24" s="388"/>
      <c r="S24" s="388"/>
      <c r="T24" s="388"/>
      <c r="U24" s="388"/>
      <c r="V24" s="388"/>
      <c r="W24" s="388"/>
      <c r="X24" s="389"/>
    </row>
    <row r="25" s="20" customFormat="1" ht="25.2" customHeight="1" spans="1:24">
      <c r="A25" s="375">
        <v>6</v>
      </c>
      <c r="B25" s="376" t="s">
        <v>57</v>
      </c>
      <c r="C25" s="377"/>
      <c r="D25" s="378">
        <v>31</v>
      </c>
      <c r="E25" s="379" t="s">
        <v>49</v>
      </c>
      <c r="F25" s="375">
        <v>6</v>
      </c>
      <c r="G25" s="379" t="s">
        <v>50</v>
      </c>
      <c r="H25" s="380" t="s">
        <v>51</v>
      </c>
      <c r="I25" s="381">
        <v>46098</v>
      </c>
      <c r="J25" s="381">
        <f>+I25+$J$11</f>
        <v>46110</v>
      </c>
      <c r="K25" s="381">
        <f>+J25+$K$11+2</f>
        <v>46115</v>
      </c>
      <c r="L25" s="381">
        <f>+K25+$L$11</f>
        <v>46145</v>
      </c>
      <c r="M25" s="381">
        <f>+L25+$M$11</f>
        <v>46160</v>
      </c>
      <c r="N25" s="381">
        <f>+M25+$N$11</f>
        <v>46172</v>
      </c>
      <c r="O25" s="381">
        <f>+N25+$O$11</f>
        <v>46187</v>
      </c>
      <c r="P25" s="381">
        <f>+O25+$P$11</f>
        <v>46194</v>
      </c>
      <c r="Q25" s="381">
        <f>+P25+$Q$11</f>
        <v>46206</v>
      </c>
      <c r="R25" s="381"/>
      <c r="S25" s="381">
        <f>+Q25+$S$11</f>
        <v>46213</v>
      </c>
      <c r="T25" s="381">
        <f>+S25+$T$11</f>
        <v>46223</v>
      </c>
      <c r="U25" s="381">
        <f>+T25+$U$11+1</f>
        <v>46227</v>
      </c>
      <c r="V25" s="381">
        <f>+U25+$V$11+2</f>
        <v>46234</v>
      </c>
      <c r="W25" s="381"/>
      <c r="X25" s="382"/>
    </row>
    <row r="26" s="20" customFormat="1" ht="21.6" customHeight="1" spans="1:24">
      <c r="A26" s="375"/>
      <c r="B26" s="376"/>
      <c r="C26" s="383"/>
      <c r="D26" s="378"/>
      <c r="E26" s="379"/>
      <c r="F26" s="375"/>
      <c r="G26" s="379"/>
      <c r="H26" s="387" t="s">
        <v>52</v>
      </c>
      <c r="I26" s="385"/>
      <c r="J26" s="385"/>
      <c r="K26" s="385"/>
      <c r="L26" s="385"/>
      <c r="M26" s="385"/>
      <c r="N26" s="385"/>
      <c r="O26" s="385"/>
      <c r="P26" s="385"/>
      <c r="Q26" s="385"/>
      <c r="R26" s="388"/>
      <c r="S26" s="388"/>
      <c r="T26" s="388"/>
      <c r="U26" s="388"/>
      <c r="V26" s="388"/>
      <c r="W26" s="388"/>
      <c r="X26" s="389"/>
    </row>
    <row r="27" s="20" customFormat="1" ht="22.8" customHeight="1" spans="1:24">
      <c r="A27" s="375">
        <v>7</v>
      </c>
      <c r="B27" s="394" t="s">
        <v>58</v>
      </c>
      <c r="C27" s="377"/>
      <c r="D27" s="378">
        <v>31</v>
      </c>
      <c r="E27" s="379" t="s">
        <v>49</v>
      </c>
      <c r="F27" s="375">
        <v>7</v>
      </c>
      <c r="G27" s="379" t="s">
        <v>50</v>
      </c>
      <c r="H27" s="380" t="s">
        <v>51</v>
      </c>
      <c r="I27" s="381">
        <v>46098</v>
      </c>
      <c r="J27" s="381">
        <f>+I27+$J$11+2</f>
        <v>46112</v>
      </c>
      <c r="K27" s="381">
        <f>+J27+$K$11</f>
        <v>46115</v>
      </c>
      <c r="L27" s="381">
        <f>+K27+$L$11+2</f>
        <v>46147</v>
      </c>
      <c r="M27" s="381">
        <f>+L27+$M$11</f>
        <v>46162</v>
      </c>
      <c r="N27" s="381">
        <f>+M27+$N$11+1</f>
        <v>46175</v>
      </c>
      <c r="O27" s="381">
        <f>+N27+$O$11</f>
        <v>46190</v>
      </c>
      <c r="P27" s="381">
        <f>+O27+$P$11</f>
        <v>46197</v>
      </c>
      <c r="Q27" s="381">
        <f>+P27+$Q$11+1</f>
        <v>46210</v>
      </c>
      <c r="R27" s="381"/>
      <c r="S27" s="381">
        <f>+Q27+$S$11</f>
        <v>46217</v>
      </c>
      <c r="T27" s="381">
        <f>+S27+$T$11</f>
        <v>46227</v>
      </c>
      <c r="U27" s="381">
        <f>+T27+$U$11+2</f>
        <v>46232</v>
      </c>
      <c r="V27" s="381">
        <f>+U27+$V$11+1</f>
        <v>46238</v>
      </c>
      <c r="W27" s="381"/>
      <c r="X27" s="382"/>
    </row>
    <row r="28" s="20" customFormat="1" ht="15" customHeight="1" spans="1:24">
      <c r="A28" s="375"/>
      <c r="B28" s="394"/>
      <c r="C28" s="383"/>
      <c r="D28" s="378"/>
      <c r="E28" s="379"/>
      <c r="F28" s="375"/>
      <c r="G28" s="379"/>
      <c r="H28" s="387" t="s">
        <v>52</v>
      </c>
      <c r="I28" s="385"/>
      <c r="J28" s="385"/>
      <c r="K28" s="385"/>
      <c r="L28" s="385"/>
      <c r="M28" s="385"/>
      <c r="N28" s="385"/>
      <c r="O28" s="385"/>
      <c r="P28" s="385"/>
      <c r="Q28" s="385"/>
      <c r="R28" s="388"/>
      <c r="S28" s="388"/>
      <c r="T28" s="388"/>
      <c r="U28" s="388"/>
      <c r="V28" s="388"/>
      <c r="W28" s="388"/>
      <c r="X28" s="389"/>
    </row>
    <row r="29" s="20" customFormat="1" ht="17.4" spans="1:24">
      <c r="A29" s="375">
        <v>8</v>
      </c>
      <c r="B29" s="394" t="s">
        <v>59</v>
      </c>
      <c r="C29" s="377"/>
      <c r="D29" s="378">
        <v>31</v>
      </c>
      <c r="E29" s="379" t="s">
        <v>49</v>
      </c>
      <c r="F29" s="375">
        <v>8</v>
      </c>
      <c r="G29" s="379" t="s">
        <v>50</v>
      </c>
      <c r="H29" s="380" t="s">
        <v>51</v>
      </c>
      <c r="I29" s="381">
        <v>46104</v>
      </c>
      <c r="J29" s="381">
        <f>+I29+$J$11</f>
        <v>46116</v>
      </c>
      <c r="K29" s="381">
        <f>+J29+$K$11</f>
        <v>46119</v>
      </c>
      <c r="L29" s="381">
        <f>+K29+$L$11+2</f>
        <v>46151</v>
      </c>
      <c r="M29" s="381">
        <f>+L29+$M$11</f>
        <v>46166</v>
      </c>
      <c r="N29" s="381">
        <f>+M29+$N$11+1</f>
        <v>46179</v>
      </c>
      <c r="O29" s="381">
        <f>+N29+$O$11</f>
        <v>46194</v>
      </c>
      <c r="P29" s="381">
        <f>+O29+$P$11</f>
        <v>46201</v>
      </c>
      <c r="Q29" s="381">
        <f>+P29+$Q$11+1</f>
        <v>46214</v>
      </c>
      <c r="R29" s="381"/>
      <c r="S29" s="381">
        <f>+Q29+$S$11</f>
        <v>46221</v>
      </c>
      <c r="T29" s="381">
        <f>+S29+$T$11</f>
        <v>46231</v>
      </c>
      <c r="U29" s="381">
        <f>+T29+$U$11+1</f>
        <v>46235</v>
      </c>
      <c r="V29" s="381">
        <f>+U29+$V$11+2</f>
        <v>46242</v>
      </c>
      <c r="W29" s="381"/>
      <c r="X29" s="382"/>
    </row>
    <row r="30" s="20" customFormat="1" ht="17.4" spans="1:24">
      <c r="A30" s="375"/>
      <c r="B30" s="394"/>
      <c r="C30" s="383"/>
      <c r="D30" s="378"/>
      <c r="E30" s="379"/>
      <c r="F30" s="375"/>
      <c r="G30" s="379"/>
      <c r="H30" s="387" t="s">
        <v>52</v>
      </c>
      <c r="I30" s="385"/>
      <c r="J30" s="385"/>
      <c r="K30" s="385"/>
      <c r="L30" s="385"/>
      <c r="M30" s="385"/>
      <c r="N30" s="385"/>
      <c r="O30" s="385"/>
      <c r="P30" s="385"/>
      <c r="Q30" s="385"/>
      <c r="R30" s="388"/>
      <c r="S30" s="388"/>
      <c r="T30" s="388"/>
      <c r="U30" s="388"/>
      <c r="V30" s="388"/>
      <c r="W30" s="388"/>
      <c r="X30" s="389"/>
    </row>
    <row r="31" s="20" customFormat="1" customHeight="1" spans="1:24">
      <c r="A31" s="375">
        <v>9</v>
      </c>
      <c r="B31" s="394" t="s">
        <v>60</v>
      </c>
      <c r="C31" s="377"/>
      <c r="D31" s="378">
        <v>31</v>
      </c>
      <c r="E31" s="379" t="s">
        <v>49</v>
      </c>
      <c r="F31" s="375">
        <v>9</v>
      </c>
      <c r="G31" s="379" t="s">
        <v>50</v>
      </c>
      <c r="H31" s="380" t="s">
        <v>51</v>
      </c>
      <c r="I31" s="381">
        <v>46104</v>
      </c>
      <c r="J31" s="381">
        <f>+I31+$J$11</f>
        <v>46116</v>
      </c>
      <c r="K31" s="381">
        <f>+J31+$K$11+2</f>
        <v>46121</v>
      </c>
      <c r="L31" s="381">
        <f>+K31+$L$11</f>
        <v>46151</v>
      </c>
      <c r="M31" s="381">
        <f>+L31+$M$11</f>
        <v>46166</v>
      </c>
      <c r="N31" s="381">
        <f>+M31+$N$11</f>
        <v>46178</v>
      </c>
      <c r="O31" s="381">
        <f>+N31+$O$11</f>
        <v>46193</v>
      </c>
      <c r="P31" s="381">
        <f>+O31+$P$11</f>
        <v>46200</v>
      </c>
      <c r="Q31" s="381">
        <f>+P31+$Q$11</f>
        <v>46212</v>
      </c>
      <c r="R31" s="381"/>
      <c r="S31" s="381">
        <f>+Q31+$S$11</f>
        <v>46219</v>
      </c>
      <c r="T31" s="381">
        <f>+S31+$T$11</f>
        <v>46229</v>
      </c>
      <c r="U31" s="381">
        <f>+T31+$U$11+1</f>
        <v>46233</v>
      </c>
      <c r="V31" s="381">
        <f>+U31+$V$11+2</f>
        <v>46240</v>
      </c>
      <c r="W31" s="381"/>
      <c r="X31" s="382"/>
    </row>
    <row r="32" s="20" customFormat="1" ht="16.8" customHeight="1" spans="1:24">
      <c r="A32" s="375"/>
      <c r="B32" s="394"/>
      <c r="C32" s="383"/>
      <c r="D32" s="378"/>
      <c r="E32" s="379"/>
      <c r="F32" s="375"/>
      <c r="G32" s="379"/>
      <c r="H32" s="387" t="s">
        <v>52</v>
      </c>
      <c r="I32" s="385"/>
      <c r="J32" s="385"/>
      <c r="K32" s="385"/>
      <c r="L32" s="385"/>
      <c r="M32" s="385"/>
      <c r="N32" s="385"/>
      <c r="O32" s="385"/>
      <c r="P32" s="385"/>
      <c r="Q32" s="385"/>
      <c r="R32" s="388"/>
      <c r="S32" s="388"/>
      <c r="T32" s="388"/>
      <c r="U32" s="388"/>
      <c r="V32" s="388"/>
      <c r="W32" s="388"/>
      <c r="X32" s="389"/>
    </row>
    <row r="33" s="20" customFormat="1" ht="20.4" customHeight="1" spans="1:24">
      <c r="A33" s="375">
        <v>10</v>
      </c>
      <c r="B33" s="394" t="s">
        <v>61</v>
      </c>
      <c r="C33" s="377"/>
      <c r="D33" s="378">
        <v>31</v>
      </c>
      <c r="E33" s="379" t="s">
        <v>49</v>
      </c>
      <c r="F33" s="375">
        <v>10</v>
      </c>
      <c r="G33" s="379" t="s">
        <v>50</v>
      </c>
      <c r="H33" s="380" t="s">
        <v>51</v>
      </c>
      <c r="I33" s="381">
        <v>46104</v>
      </c>
      <c r="J33" s="381">
        <f>+I33+$J$11</f>
        <v>46116</v>
      </c>
      <c r="K33" s="381">
        <f>+J33+$K$11</f>
        <v>46119</v>
      </c>
      <c r="L33" s="381">
        <f>+K33+$L$11+2</f>
        <v>46151</v>
      </c>
      <c r="M33" s="381">
        <f>+L33+$M$11</f>
        <v>46166</v>
      </c>
      <c r="N33" s="381">
        <f>+M33+$N$11+1</f>
        <v>46179</v>
      </c>
      <c r="O33" s="381">
        <f>+N33+$O$11</f>
        <v>46194</v>
      </c>
      <c r="P33" s="381">
        <f>+O33+$P$11</f>
        <v>46201</v>
      </c>
      <c r="Q33" s="381">
        <f>+P33+$Q$11+1</f>
        <v>46214</v>
      </c>
      <c r="R33" s="381"/>
      <c r="S33" s="381">
        <f>+Q33+$S$11</f>
        <v>46221</v>
      </c>
      <c r="T33" s="381">
        <f>+S33+$T$11</f>
        <v>46231</v>
      </c>
      <c r="U33" s="381">
        <f>+T33+$U$11+1</f>
        <v>46235</v>
      </c>
      <c r="V33" s="381">
        <f>+U33+$V$11+2</f>
        <v>46242</v>
      </c>
      <c r="W33" s="381"/>
      <c r="X33" s="382"/>
    </row>
    <row r="34" s="20" customFormat="1" ht="16.8" customHeight="1" spans="1:24">
      <c r="A34" s="375"/>
      <c r="B34" s="394"/>
      <c r="C34" s="383"/>
      <c r="D34" s="378"/>
      <c r="E34" s="379"/>
      <c r="F34" s="375"/>
      <c r="G34" s="379"/>
      <c r="H34" s="387" t="s">
        <v>52</v>
      </c>
      <c r="I34" s="385"/>
      <c r="J34" s="385"/>
      <c r="K34" s="385"/>
      <c r="L34" s="385"/>
      <c r="M34" s="385"/>
      <c r="N34" s="385"/>
      <c r="O34" s="385"/>
      <c r="P34" s="385"/>
      <c r="Q34" s="385"/>
      <c r="R34" s="388"/>
      <c r="S34" s="388"/>
      <c r="T34" s="388"/>
      <c r="U34" s="388"/>
      <c r="V34" s="388"/>
      <c r="W34" s="388"/>
      <c r="X34" s="389"/>
    </row>
    <row r="35" s="20" customFormat="1" ht="31" customHeight="1" spans="1:24">
      <c r="A35" s="375">
        <v>12</v>
      </c>
      <c r="B35" s="395" t="s">
        <v>62</v>
      </c>
      <c r="C35" s="391"/>
      <c r="D35" s="378">
        <v>31</v>
      </c>
      <c r="E35" s="379" t="s">
        <v>49</v>
      </c>
      <c r="F35" s="375">
        <v>12</v>
      </c>
      <c r="G35" s="379" t="s">
        <v>50</v>
      </c>
      <c r="H35" s="380" t="s">
        <v>51</v>
      </c>
      <c r="I35" s="381">
        <v>46105</v>
      </c>
      <c r="J35" s="381">
        <f>+I35+$J$11</f>
        <v>46117</v>
      </c>
      <c r="K35" s="381">
        <f>+J35+$K$11</f>
        <v>46120</v>
      </c>
      <c r="L35" s="381">
        <f>+K35+$L$11+2</f>
        <v>46152</v>
      </c>
      <c r="M35" s="381">
        <f>+L35+$M$11</f>
        <v>46167</v>
      </c>
      <c r="N35" s="381">
        <f>+M35+$N$11+1</f>
        <v>46180</v>
      </c>
      <c r="O35" s="381">
        <f>+N35+$O$11</f>
        <v>46195</v>
      </c>
      <c r="P35" s="381">
        <f>+O35+$P$11</f>
        <v>46202</v>
      </c>
      <c r="Q35" s="381">
        <f>+P35+$Q$11+1</f>
        <v>46215</v>
      </c>
      <c r="R35" s="381"/>
      <c r="S35" s="381">
        <f>+Q35+$S$11</f>
        <v>46222</v>
      </c>
      <c r="T35" s="381">
        <f>+S35+$T$11</f>
        <v>46232</v>
      </c>
      <c r="U35" s="381">
        <f>+T35+$U$11+1</f>
        <v>46236</v>
      </c>
      <c r="V35" s="381">
        <f>+U35+$V$11+2</f>
        <v>46243</v>
      </c>
      <c r="W35" s="381"/>
      <c r="X35" s="382"/>
    </row>
    <row r="36" s="20" customFormat="1" ht="31" customHeight="1" spans="1:24">
      <c r="A36" s="375"/>
      <c r="B36" s="395"/>
      <c r="C36" s="392"/>
      <c r="D36" s="378"/>
      <c r="E36" s="379"/>
      <c r="F36" s="375"/>
      <c r="G36" s="379"/>
      <c r="H36" s="387" t="s">
        <v>52</v>
      </c>
      <c r="I36" s="385"/>
      <c r="J36" s="385"/>
      <c r="K36" s="385"/>
      <c r="L36" s="385"/>
      <c r="M36" s="385"/>
      <c r="N36" s="385"/>
      <c r="O36" s="385"/>
      <c r="P36" s="385"/>
      <c r="Q36" s="385"/>
      <c r="R36" s="388"/>
      <c r="S36" s="388"/>
      <c r="T36" s="388"/>
      <c r="U36" s="388"/>
      <c r="V36" s="388"/>
      <c r="W36" s="388"/>
      <c r="X36" s="389"/>
    </row>
    <row r="37" s="20" customFormat="1" ht="20.25" customHeight="1" spans="1:24">
      <c r="A37" s="375">
        <v>13</v>
      </c>
      <c r="B37" s="396" t="s">
        <v>63</v>
      </c>
      <c r="C37" s="391"/>
      <c r="D37" s="378">
        <v>31</v>
      </c>
      <c r="E37" s="379" t="s">
        <v>49</v>
      </c>
      <c r="F37" s="375">
        <v>13</v>
      </c>
      <c r="G37" s="379" t="s">
        <v>50</v>
      </c>
      <c r="H37" s="380" t="s">
        <v>51</v>
      </c>
      <c r="I37" s="381">
        <v>46105</v>
      </c>
      <c r="J37" s="381">
        <f>+I37+$J$11</f>
        <v>46117</v>
      </c>
      <c r="K37" s="381">
        <f>+J37+$K$11</f>
        <v>46120</v>
      </c>
      <c r="L37" s="381">
        <f>+K37+$L$11+2</f>
        <v>46152</v>
      </c>
      <c r="M37" s="381">
        <f>+L37+$M$11</f>
        <v>46167</v>
      </c>
      <c r="N37" s="381">
        <f>+M37+$N$11+1</f>
        <v>46180</v>
      </c>
      <c r="O37" s="381">
        <f>+N37+$O$11</f>
        <v>46195</v>
      </c>
      <c r="P37" s="381">
        <f>+O37+$P$11</f>
        <v>46202</v>
      </c>
      <c r="Q37" s="381">
        <f>+P37+$Q$11+1</f>
        <v>46215</v>
      </c>
      <c r="R37" s="381"/>
      <c r="S37" s="381">
        <f>+Q37+$S$11</f>
        <v>46222</v>
      </c>
      <c r="T37" s="381">
        <f>+S37+$T$11</f>
        <v>46232</v>
      </c>
      <c r="U37" s="381">
        <f>+T37+$U$11+1</f>
        <v>46236</v>
      </c>
      <c r="V37" s="381">
        <f>+U37+$V$11+2</f>
        <v>46243</v>
      </c>
      <c r="W37" s="381"/>
      <c r="X37" s="382"/>
    </row>
    <row r="38" s="20" customFormat="1" ht="38" customHeight="1" spans="1:24">
      <c r="A38" s="375"/>
      <c r="B38" s="396"/>
      <c r="C38" s="392"/>
      <c r="D38" s="378"/>
      <c r="E38" s="379"/>
      <c r="F38" s="375"/>
      <c r="G38" s="379"/>
      <c r="H38" s="387" t="s">
        <v>52</v>
      </c>
      <c r="I38" s="385"/>
      <c r="J38" s="385"/>
      <c r="K38" s="385"/>
      <c r="L38" s="385"/>
      <c r="M38" s="385"/>
      <c r="N38" s="385"/>
      <c r="O38" s="385"/>
      <c r="P38" s="385"/>
      <c r="Q38" s="385"/>
      <c r="R38" s="388"/>
      <c r="S38" s="388"/>
      <c r="T38" s="388"/>
      <c r="U38" s="388"/>
      <c r="V38" s="388"/>
      <c r="W38" s="388"/>
      <c r="X38" s="389"/>
    </row>
    <row r="39" s="20" customFormat="1" ht="44.4" customHeight="1" spans="1:24">
      <c r="A39" s="375">
        <v>14</v>
      </c>
      <c r="B39" s="395" t="s">
        <v>64</v>
      </c>
      <c r="C39" s="397"/>
      <c r="D39" s="378">
        <v>31</v>
      </c>
      <c r="E39" s="379" t="s">
        <v>49</v>
      </c>
      <c r="F39" s="375">
        <v>14</v>
      </c>
      <c r="G39" s="379" t="s">
        <v>50</v>
      </c>
      <c r="H39" s="380" t="s">
        <v>51</v>
      </c>
      <c r="I39" s="381">
        <v>46105</v>
      </c>
      <c r="J39" s="381">
        <f t="shared" ref="J39:J40" si="7">+I39+$J$11</f>
        <v>46117</v>
      </c>
      <c r="K39" s="381">
        <f t="shared" ref="K39:K40" si="8">+J39+$K$11</f>
        <v>46120</v>
      </c>
      <c r="L39" s="381">
        <f t="shared" ref="L39:L40" si="9">+K39+$L$11+2</f>
        <v>46152</v>
      </c>
      <c r="M39" s="381">
        <f t="shared" ref="M39:M40" si="10">+L39+$M$11</f>
        <v>46167</v>
      </c>
      <c r="N39" s="381">
        <f t="shared" ref="N39:N40" si="11">+M39+$N$11+1</f>
        <v>46180</v>
      </c>
      <c r="O39" s="381">
        <f t="shared" ref="O39:O40" si="12">+N39+$O$11</f>
        <v>46195</v>
      </c>
      <c r="P39" s="381">
        <f t="shared" ref="P39:P40" si="13">+O39+$P$11</f>
        <v>46202</v>
      </c>
      <c r="Q39" s="381">
        <f t="shared" ref="Q39:Q40" si="14">+P39+$Q$11+1</f>
        <v>46215</v>
      </c>
      <c r="R39" s="381"/>
      <c r="S39" s="381">
        <f t="shared" ref="S39:S40" si="15">+Q39+$S$11</f>
        <v>46222</v>
      </c>
      <c r="T39" s="381">
        <f t="shared" ref="T39:T40" si="16">+S39+$T$11</f>
        <v>46232</v>
      </c>
      <c r="U39" s="381">
        <f t="shared" ref="U39:U40" si="17">+T39+$U$11+1</f>
        <v>46236</v>
      </c>
      <c r="V39" s="381">
        <f t="shared" ref="V39:V40" si="18">+U39+$V$11+2</f>
        <v>46243</v>
      </c>
      <c r="W39" s="381"/>
      <c r="X39" s="382"/>
    </row>
    <row r="40" s="20" customFormat="1" ht="46.2" customHeight="1" spans="1:24">
      <c r="A40" s="375"/>
      <c r="B40" s="395"/>
      <c r="C40" s="398"/>
      <c r="D40" s="378"/>
      <c r="E40" s="379"/>
      <c r="F40" s="375"/>
      <c r="G40" s="379"/>
      <c r="H40" s="387" t="s">
        <v>52</v>
      </c>
      <c r="I40" s="385"/>
      <c r="J40" s="385"/>
      <c r="K40" s="385"/>
      <c r="L40" s="385"/>
      <c r="M40" s="385"/>
      <c r="N40" s="385"/>
      <c r="O40" s="385"/>
      <c r="P40" s="385"/>
      <c r="Q40" s="385"/>
      <c r="R40" s="388"/>
      <c r="S40" s="388"/>
      <c r="T40" s="388"/>
      <c r="U40" s="388"/>
      <c r="V40" s="388"/>
      <c r="W40" s="388"/>
      <c r="X40" s="389"/>
    </row>
    <row r="41" s="20" customFormat="1" ht="20.25" customHeight="1" spans="1:24">
      <c r="A41" s="375">
        <v>15</v>
      </c>
      <c r="B41" s="395" t="s">
        <v>65</v>
      </c>
      <c r="C41" s="391"/>
      <c r="D41" s="378">
        <v>31</v>
      </c>
      <c r="E41" s="379" t="s">
        <v>49</v>
      </c>
      <c r="F41" s="375">
        <v>15</v>
      </c>
      <c r="G41" s="379" t="s">
        <v>50</v>
      </c>
      <c r="H41" s="380" t="s">
        <v>51</v>
      </c>
      <c r="I41" s="381">
        <v>46105</v>
      </c>
      <c r="J41" s="381">
        <f t="shared" ref="J41:J42" si="19">+I41+$J$11</f>
        <v>46117</v>
      </c>
      <c r="K41" s="381">
        <f t="shared" ref="K41:K42" si="20">+J41+$K$11</f>
        <v>46120</v>
      </c>
      <c r="L41" s="381">
        <f t="shared" ref="L41:L42" si="21">+K41+$L$11+2</f>
        <v>46152</v>
      </c>
      <c r="M41" s="381">
        <f t="shared" ref="M41:M42" si="22">+L41+$M$11</f>
        <v>46167</v>
      </c>
      <c r="N41" s="381">
        <f t="shared" ref="N41:N42" si="23">+M41+$N$11+1</f>
        <v>46180</v>
      </c>
      <c r="O41" s="381">
        <f t="shared" ref="O41:O42" si="24">+N41+$O$11</f>
        <v>46195</v>
      </c>
      <c r="P41" s="381">
        <f t="shared" ref="P41:P42" si="25">+O41+$P$11</f>
        <v>46202</v>
      </c>
      <c r="Q41" s="381">
        <f t="shared" ref="Q41:Q42" si="26">+P41+$Q$11+1</f>
        <v>46215</v>
      </c>
      <c r="R41" s="381"/>
      <c r="S41" s="381">
        <f t="shared" ref="S41:S42" si="27">+Q41+$S$11</f>
        <v>46222</v>
      </c>
      <c r="T41" s="381">
        <f t="shared" ref="T41:T42" si="28">+S41+$T$11</f>
        <v>46232</v>
      </c>
      <c r="U41" s="381">
        <f t="shared" ref="U41:U42" si="29">+T41+$U$11+1</f>
        <v>46236</v>
      </c>
      <c r="V41" s="381">
        <f t="shared" ref="V41:V42" si="30">+U41+$V$11+2</f>
        <v>46243</v>
      </c>
      <c r="W41" s="381"/>
      <c r="X41" s="382"/>
    </row>
    <row r="42" s="20" customFormat="1" ht="24" customHeight="1" spans="1:24">
      <c r="A42" s="375"/>
      <c r="B42" s="395"/>
      <c r="C42" s="392"/>
      <c r="D42" s="378"/>
      <c r="E42" s="379"/>
      <c r="F42" s="375"/>
      <c r="G42" s="379"/>
      <c r="H42" s="387" t="s">
        <v>52</v>
      </c>
      <c r="I42" s="385"/>
      <c r="J42" s="385"/>
      <c r="K42" s="385"/>
      <c r="L42" s="385"/>
      <c r="M42" s="385"/>
      <c r="N42" s="385"/>
      <c r="O42" s="385"/>
      <c r="P42" s="385"/>
      <c r="Q42" s="385"/>
      <c r="R42" s="388"/>
      <c r="S42" s="388"/>
      <c r="T42" s="388"/>
      <c r="U42" s="388"/>
      <c r="V42" s="388"/>
      <c r="W42" s="388"/>
      <c r="X42" s="389"/>
    </row>
    <row r="43" s="20" customFormat="1" ht="20.25" customHeight="1" spans="1:24">
      <c r="A43" s="375">
        <v>16</v>
      </c>
      <c r="B43" s="395" t="s">
        <v>66</v>
      </c>
      <c r="C43" s="391"/>
      <c r="D43" s="378">
        <v>31</v>
      </c>
      <c r="E43" s="379" t="s">
        <v>49</v>
      </c>
      <c r="F43" s="375">
        <v>16</v>
      </c>
      <c r="G43" s="379" t="s">
        <v>50</v>
      </c>
      <c r="H43" s="380" t="s">
        <v>51</v>
      </c>
      <c r="I43" s="381">
        <v>46105</v>
      </c>
      <c r="J43" s="381">
        <f t="shared" ref="J43:J44" si="31">+I43+$J$11</f>
        <v>46117</v>
      </c>
      <c r="K43" s="381">
        <f t="shared" ref="K43:K44" si="32">+J43+$K$11</f>
        <v>46120</v>
      </c>
      <c r="L43" s="381">
        <f t="shared" ref="L43:L44" si="33">+K43+$L$11+2</f>
        <v>46152</v>
      </c>
      <c r="M43" s="381">
        <f t="shared" ref="M43:M44" si="34">+L43+$M$11</f>
        <v>46167</v>
      </c>
      <c r="N43" s="381">
        <f t="shared" ref="N43:N44" si="35">+M43+$N$11+1</f>
        <v>46180</v>
      </c>
      <c r="O43" s="381">
        <f t="shared" ref="O43:O44" si="36">+N43+$O$11</f>
        <v>46195</v>
      </c>
      <c r="P43" s="381">
        <f t="shared" ref="P43:P44" si="37">+O43+$P$11</f>
        <v>46202</v>
      </c>
      <c r="Q43" s="381">
        <f t="shared" ref="Q43:Q44" si="38">+P43+$Q$11+1</f>
        <v>46215</v>
      </c>
      <c r="R43" s="381"/>
      <c r="S43" s="381">
        <f t="shared" ref="S43:S44" si="39">+Q43+$S$11</f>
        <v>46222</v>
      </c>
      <c r="T43" s="381">
        <f t="shared" ref="T43:T44" si="40">+S43+$T$11</f>
        <v>46232</v>
      </c>
      <c r="U43" s="381">
        <f t="shared" ref="U43:U44" si="41">+T43+$U$11+1</f>
        <v>46236</v>
      </c>
      <c r="V43" s="381">
        <f t="shared" ref="V43:V44" si="42">+U43+$V$11+2</f>
        <v>46243</v>
      </c>
      <c r="W43" s="381"/>
      <c r="X43" s="382"/>
    </row>
    <row r="44" s="20" customFormat="1" ht="24" customHeight="1" spans="1:24">
      <c r="A44" s="375"/>
      <c r="B44" s="395"/>
      <c r="C44" s="392"/>
      <c r="D44" s="378"/>
      <c r="E44" s="379"/>
      <c r="F44" s="375"/>
      <c r="G44" s="379"/>
      <c r="H44" s="387" t="s">
        <v>52</v>
      </c>
      <c r="I44" s="385"/>
      <c r="J44" s="385"/>
      <c r="K44" s="385"/>
      <c r="L44" s="385"/>
      <c r="M44" s="385"/>
      <c r="N44" s="385"/>
      <c r="O44" s="385"/>
      <c r="P44" s="385"/>
      <c r="Q44" s="385"/>
      <c r="R44" s="388"/>
      <c r="S44" s="388"/>
      <c r="T44" s="388"/>
      <c r="U44" s="388"/>
      <c r="V44" s="388"/>
      <c r="W44" s="388"/>
      <c r="X44" s="389"/>
    </row>
    <row r="45" s="20" customFormat="1" ht="21" customHeight="1" spans="1:24">
      <c r="A45" s="375">
        <v>17</v>
      </c>
      <c r="B45" s="269" t="s">
        <v>67</v>
      </c>
      <c r="C45" s="270"/>
      <c r="D45" s="378">
        <v>31</v>
      </c>
      <c r="E45" s="379" t="s">
        <v>49</v>
      </c>
      <c r="F45" s="375">
        <v>17</v>
      </c>
      <c r="G45" s="379" t="s">
        <v>68</v>
      </c>
      <c r="H45" s="380" t="s">
        <v>51</v>
      </c>
      <c r="I45" s="381">
        <v>46097</v>
      </c>
      <c r="J45" s="381">
        <f>+I45+$J$11</f>
        <v>46109</v>
      </c>
      <c r="K45" s="381">
        <f>+J45+$K$11+2</f>
        <v>46114</v>
      </c>
      <c r="L45" s="381">
        <f>+K45+$L$11</f>
        <v>46144</v>
      </c>
      <c r="M45" s="381">
        <f>+L45+$M$11</f>
        <v>46159</v>
      </c>
      <c r="N45" s="381">
        <f>+M45+$N$11</f>
        <v>46171</v>
      </c>
      <c r="O45" s="381">
        <f>+N45+$O$11</f>
        <v>46186</v>
      </c>
      <c r="P45" s="381">
        <f>+O45+$P$11</f>
        <v>46193</v>
      </c>
      <c r="Q45" s="381">
        <f>+P45+$Q$11</f>
        <v>46205</v>
      </c>
      <c r="R45" s="381"/>
      <c r="S45" s="381">
        <f>+Q45+$S$11</f>
        <v>46212</v>
      </c>
      <c r="T45" s="381">
        <f>+S45+$T$11</f>
        <v>46222</v>
      </c>
      <c r="U45" s="381">
        <f>+T45+$U$11+1</f>
        <v>46226</v>
      </c>
      <c r="V45" s="381">
        <f>+U45+$V$11+2</f>
        <v>46233</v>
      </c>
      <c r="W45" s="381"/>
      <c r="X45" s="382"/>
    </row>
    <row r="46" s="20" customFormat="1" ht="40" customHeight="1" spans="1:24">
      <c r="A46" s="375"/>
      <c r="B46" s="269"/>
      <c r="C46" s="271"/>
      <c r="D46" s="378"/>
      <c r="E46" s="379"/>
      <c r="F46" s="375"/>
      <c r="G46" s="379"/>
      <c r="H46" s="387" t="s">
        <v>52</v>
      </c>
      <c r="I46" s="385"/>
      <c r="J46" s="385"/>
      <c r="K46" s="385"/>
      <c r="L46" s="385"/>
      <c r="M46" s="385"/>
      <c r="N46" s="385"/>
      <c r="O46" s="385"/>
      <c r="P46" s="385"/>
      <c r="Q46" s="385"/>
      <c r="R46" s="388"/>
      <c r="S46" s="388"/>
      <c r="T46" s="388"/>
      <c r="U46" s="388"/>
      <c r="V46" s="388"/>
      <c r="W46" s="388"/>
      <c r="X46" s="389"/>
    </row>
    <row r="47" s="20" customFormat="1" ht="21" customHeight="1" spans="1:24">
      <c r="A47" s="399"/>
      <c r="B47" s="400" t="s">
        <v>69</v>
      </c>
      <c r="C47" s="399">
        <f>SUM(C15:C44)</f>
        <v>0</v>
      </c>
      <c r="D47" s="401"/>
      <c r="E47" s="401"/>
      <c r="F47" s="401"/>
      <c r="G47" s="401"/>
      <c r="H47" s="401"/>
      <c r="I47" s="401"/>
      <c r="J47" s="401"/>
      <c r="K47" s="401"/>
      <c r="L47" s="401"/>
      <c r="M47" s="401"/>
      <c r="N47" s="401"/>
      <c r="O47" s="401"/>
      <c r="P47" s="401"/>
      <c r="Q47" s="401"/>
      <c r="R47" s="401"/>
      <c r="S47" s="401"/>
      <c r="T47" s="401"/>
      <c r="U47" s="401"/>
      <c r="V47" s="401"/>
      <c r="W47" s="401"/>
      <c r="X47" s="401"/>
    </row>
    <row r="50" ht="22.2" customHeight="1" spans="1:24">
      <c r="A50" s="39" t="s">
        <v>70</v>
      </c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</row>
    <row r="51" spans="1:24">
      <c r="A51" s="20"/>
      <c r="B51" s="402"/>
      <c r="C51" s="20"/>
      <c r="D51" s="20"/>
      <c r="E51" s="20"/>
      <c r="F51" s="20"/>
      <c r="G51" s="20"/>
      <c r="H51" s="403"/>
      <c r="I51" s="20"/>
      <c r="J51" s="404">
        <v>5</v>
      </c>
      <c r="K51" s="404">
        <v>3</v>
      </c>
      <c r="L51" s="404">
        <v>15</v>
      </c>
      <c r="M51" s="404">
        <v>5</v>
      </c>
      <c r="N51" s="404">
        <v>5</v>
      </c>
      <c r="O51" s="404">
        <v>15</v>
      </c>
      <c r="P51" s="404">
        <v>5</v>
      </c>
      <c r="Q51" s="404">
        <v>5</v>
      </c>
      <c r="R51" s="404"/>
      <c r="S51" s="404">
        <v>3</v>
      </c>
      <c r="T51" s="404">
        <v>3</v>
      </c>
      <c r="U51" s="404">
        <v>3</v>
      </c>
      <c r="V51" s="20"/>
      <c r="W51" s="20"/>
    </row>
    <row r="52" ht="18.6" customHeight="1" spans="1:24">
      <c r="A52" s="363" t="s">
        <v>11</v>
      </c>
      <c r="B52" s="363"/>
      <c r="C52" s="363"/>
      <c r="D52" s="363"/>
      <c r="E52" s="363"/>
      <c r="F52" s="363"/>
      <c r="G52" s="363"/>
      <c r="H52" s="364" t="s">
        <v>12</v>
      </c>
      <c r="I52" s="363" t="s">
        <v>71</v>
      </c>
      <c r="J52" s="363"/>
      <c r="K52" s="363"/>
      <c r="L52" s="363"/>
      <c r="M52" s="363" t="s">
        <v>14</v>
      </c>
      <c r="N52" s="363"/>
      <c r="O52" s="363"/>
      <c r="P52" s="363" t="s">
        <v>15</v>
      </c>
      <c r="Q52" s="363"/>
      <c r="R52" s="363"/>
      <c r="S52" s="363"/>
      <c r="T52" s="363"/>
      <c r="U52" s="363"/>
      <c r="V52" s="363" t="s">
        <v>16</v>
      </c>
      <c r="W52" s="363"/>
    </row>
    <row r="53" ht="90" customHeight="1" spans="1:24">
      <c r="A53" s="366" t="s">
        <v>17</v>
      </c>
      <c r="B53" s="367" t="s">
        <v>18</v>
      </c>
      <c r="C53" s="368" t="s">
        <v>19</v>
      </c>
      <c r="D53" s="368" t="s">
        <v>20</v>
      </c>
      <c r="E53" s="367" t="s">
        <v>21</v>
      </c>
      <c r="F53" s="367" t="s">
        <v>22</v>
      </c>
      <c r="G53" s="368" t="s">
        <v>23</v>
      </c>
      <c r="H53" s="364"/>
      <c r="I53" s="369" t="s">
        <v>72</v>
      </c>
      <c r="J53" s="369" t="s">
        <v>73</v>
      </c>
      <c r="K53" s="369" t="s">
        <v>74</v>
      </c>
      <c r="L53" s="369" t="s">
        <v>27</v>
      </c>
      <c r="M53" s="369" t="s">
        <v>75</v>
      </c>
      <c r="N53" s="369" t="s">
        <v>76</v>
      </c>
      <c r="O53" s="369" t="s">
        <v>77</v>
      </c>
      <c r="P53" s="369" t="s">
        <v>31</v>
      </c>
      <c r="Q53" s="369" t="s">
        <v>78</v>
      </c>
      <c r="R53" s="369" t="s">
        <v>79</v>
      </c>
      <c r="S53" s="369" t="s">
        <v>80</v>
      </c>
      <c r="T53" s="369" t="s">
        <v>81</v>
      </c>
      <c r="U53" s="369" t="s">
        <v>37</v>
      </c>
      <c r="V53" s="369" t="s">
        <v>38</v>
      </c>
      <c r="W53" s="369" t="s">
        <v>39</v>
      </c>
      <c r="X53" s="2"/>
    </row>
    <row r="54" spans="1:24">
      <c r="A54" s="366"/>
      <c r="B54" s="367"/>
      <c r="C54" s="368"/>
      <c r="D54" s="368"/>
      <c r="E54" s="367"/>
      <c r="F54" s="367"/>
      <c r="G54" s="368"/>
      <c r="H54" s="364"/>
      <c r="I54" s="369"/>
      <c r="J54" s="371" t="s">
        <v>82</v>
      </c>
      <c r="K54" s="371" t="s">
        <v>41</v>
      </c>
      <c r="L54" s="371" t="s">
        <v>43</v>
      </c>
      <c r="M54" s="371" t="s">
        <v>83</v>
      </c>
      <c r="N54" s="371" t="s">
        <v>82</v>
      </c>
      <c r="O54" s="372" t="s">
        <v>43</v>
      </c>
      <c r="P54" s="371" t="s">
        <v>82</v>
      </c>
      <c r="Q54" s="371" t="s">
        <v>82</v>
      </c>
      <c r="R54" s="369"/>
      <c r="S54" s="374" t="s">
        <v>41</v>
      </c>
      <c r="T54" s="371" t="s">
        <v>41</v>
      </c>
      <c r="U54" s="372" t="s">
        <v>47</v>
      </c>
      <c r="V54" s="369"/>
      <c r="W54" s="369"/>
      <c r="X54" s="2"/>
    </row>
    <row r="55" spans="1:24">
      <c r="A55" s="375">
        <v>1</v>
      </c>
      <c r="B55" s="394" t="s">
        <v>84</v>
      </c>
      <c r="C55" s="405"/>
      <c r="D55" s="406">
        <v>31</v>
      </c>
      <c r="E55" s="407" t="s">
        <v>49</v>
      </c>
      <c r="F55" s="375">
        <v>1</v>
      </c>
      <c r="G55" s="407" t="s">
        <v>85</v>
      </c>
      <c r="H55" s="408" t="s">
        <v>51</v>
      </c>
      <c r="I55" s="381">
        <v>46097</v>
      </c>
      <c r="J55" s="381">
        <f>+I55+$J$51+1</f>
        <v>46103</v>
      </c>
      <c r="K55" s="381">
        <f>+J55+$K$51</f>
        <v>46106</v>
      </c>
      <c r="L55" s="381">
        <f>+K55+$L$51</f>
        <v>46121</v>
      </c>
      <c r="M55" s="381">
        <f>+L55+$M$51</f>
        <v>46126</v>
      </c>
      <c r="N55" s="381">
        <f>+M55+$N$51</f>
        <v>46131</v>
      </c>
      <c r="O55" s="381">
        <f>+N55+$O$51</f>
        <v>46146</v>
      </c>
      <c r="P55" s="381">
        <f>+O55+$P$51+1</f>
        <v>46152</v>
      </c>
      <c r="Q55" s="381">
        <f>+P55+$Q$51-1</f>
        <v>46156</v>
      </c>
      <c r="R55" s="381"/>
      <c r="S55" s="381">
        <f>+Q55+$S$51</f>
        <v>46159</v>
      </c>
      <c r="T55" s="381">
        <f>+S55+$T$51</f>
        <v>46162</v>
      </c>
      <c r="U55" s="381">
        <f>+T55+$U$51+1</f>
        <v>46166</v>
      </c>
      <c r="V55" s="381"/>
      <c r="W55" s="381"/>
      <c r="X55" s="2"/>
    </row>
    <row r="56" spans="1:24">
      <c r="A56" s="375"/>
      <c r="B56" s="394"/>
      <c r="C56" s="409"/>
      <c r="D56" s="406"/>
      <c r="E56" s="407"/>
      <c r="F56" s="375"/>
      <c r="G56" s="407"/>
      <c r="H56" s="387" t="s">
        <v>52</v>
      </c>
      <c r="I56" s="388"/>
      <c r="J56" s="410"/>
      <c r="K56" s="410"/>
      <c r="L56" s="410"/>
      <c r="M56" s="410"/>
      <c r="N56" s="410"/>
      <c r="O56" s="388"/>
      <c r="P56" s="410"/>
      <c r="Q56" s="410"/>
      <c r="R56" s="410"/>
      <c r="S56" s="410"/>
      <c r="T56" s="410"/>
      <c r="U56" s="410"/>
      <c r="V56" s="410"/>
      <c r="W56" s="410"/>
      <c r="X56" s="2"/>
    </row>
    <row r="57" ht="29.4" customHeight="1" spans="1:24">
      <c r="A57" s="375">
        <v>2</v>
      </c>
      <c r="B57" s="394" t="s">
        <v>86</v>
      </c>
      <c r="C57" s="405"/>
      <c r="D57" s="406">
        <v>31</v>
      </c>
      <c r="E57" s="407" t="s">
        <v>49</v>
      </c>
      <c r="F57" s="375">
        <v>2</v>
      </c>
      <c r="G57" s="407" t="s">
        <v>85</v>
      </c>
      <c r="H57" s="408" t="s">
        <v>51</v>
      </c>
      <c r="I57" s="381">
        <v>46097</v>
      </c>
      <c r="J57" s="381">
        <f>+I57+$J$51+1</f>
        <v>46103</v>
      </c>
      <c r="K57" s="381">
        <f>+J57+$K$51+2</f>
        <v>46108</v>
      </c>
      <c r="L57" s="381">
        <f>+K57+$L$51</f>
        <v>46123</v>
      </c>
      <c r="M57" s="381">
        <f>+L57+$M$51+1</f>
        <v>46129</v>
      </c>
      <c r="N57" s="381">
        <f>+M57+$N$51+2</f>
        <v>46136</v>
      </c>
      <c r="O57" s="381">
        <f>+N57+$O$51</f>
        <v>46151</v>
      </c>
      <c r="P57" s="381">
        <f>+O57+$P$51+1</f>
        <v>46157</v>
      </c>
      <c r="Q57" s="381">
        <f>+P57+$Q$51-1</f>
        <v>46161</v>
      </c>
      <c r="R57" s="381"/>
      <c r="S57" s="381">
        <f>+Q57+$S$51</f>
        <v>46164</v>
      </c>
      <c r="T57" s="381">
        <f>+S57+$T$51</f>
        <v>46167</v>
      </c>
      <c r="U57" s="381">
        <f>+T57+$U$51+1</f>
        <v>46171</v>
      </c>
      <c r="V57" s="381"/>
      <c r="W57" s="381"/>
      <c r="X57" s="2"/>
    </row>
    <row r="58" ht="31" customHeight="1" spans="1:24">
      <c r="A58" s="375"/>
      <c r="B58" s="394"/>
      <c r="C58" s="409"/>
      <c r="D58" s="406"/>
      <c r="E58" s="407"/>
      <c r="F58" s="375"/>
      <c r="G58" s="407"/>
      <c r="H58" s="387" t="s">
        <v>52</v>
      </c>
      <c r="I58" s="388"/>
      <c r="J58" s="410"/>
      <c r="K58" s="410"/>
      <c r="L58" s="410"/>
      <c r="M58" s="410"/>
      <c r="N58" s="410"/>
      <c r="O58" s="388"/>
      <c r="P58" s="410"/>
      <c r="Q58" s="410"/>
      <c r="R58" s="410"/>
      <c r="S58" s="410"/>
      <c r="T58" s="410"/>
      <c r="U58" s="410"/>
      <c r="V58" s="410"/>
      <c r="W58" s="410"/>
      <c r="X58" s="2"/>
    </row>
    <row r="59" ht="24.6" customHeight="1" spans="1:24">
      <c r="A59" s="375">
        <v>3</v>
      </c>
      <c r="B59" s="394" t="s">
        <v>87</v>
      </c>
      <c r="C59" s="405"/>
      <c r="D59" s="406">
        <v>31</v>
      </c>
      <c r="E59" s="407" t="s">
        <v>49</v>
      </c>
      <c r="F59" s="375">
        <v>3</v>
      </c>
      <c r="G59" s="407" t="s">
        <v>85</v>
      </c>
      <c r="H59" s="408" t="s">
        <v>51</v>
      </c>
      <c r="I59" s="381">
        <v>46097</v>
      </c>
      <c r="J59" s="381">
        <f>+I59+$J$51+2</f>
        <v>46104</v>
      </c>
      <c r="K59" s="381">
        <f>+J59+$K$51</f>
        <v>46107</v>
      </c>
      <c r="L59" s="381">
        <f>+K59+$L$51</f>
        <v>46122</v>
      </c>
      <c r="M59" s="381">
        <f>+L59+$M$51</f>
        <v>46127</v>
      </c>
      <c r="N59" s="381">
        <f>+M59+$N$51</f>
        <v>46132</v>
      </c>
      <c r="O59" s="381">
        <f>+N59+$O$51</f>
        <v>46147</v>
      </c>
      <c r="P59" s="381">
        <f>+O59+$P$51+1</f>
        <v>46153</v>
      </c>
      <c r="Q59" s="381">
        <f>+P59+$Q$51-1</f>
        <v>46157</v>
      </c>
      <c r="R59" s="381"/>
      <c r="S59" s="381">
        <f>+Q59+$S$51</f>
        <v>46160</v>
      </c>
      <c r="T59" s="381">
        <f>+S59+$T$51</f>
        <v>46163</v>
      </c>
      <c r="U59" s="381">
        <f>+T59+$U$51+1</f>
        <v>46167</v>
      </c>
      <c r="V59" s="381"/>
      <c r="W59" s="381"/>
      <c r="X59" s="2"/>
    </row>
    <row r="60" ht="43.95" customHeight="1" spans="1:24">
      <c r="A60" s="375"/>
      <c r="B60" s="394"/>
      <c r="C60" s="409"/>
      <c r="D60" s="406"/>
      <c r="E60" s="407"/>
      <c r="F60" s="375"/>
      <c r="G60" s="407"/>
      <c r="H60" s="387" t="s">
        <v>52</v>
      </c>
      <c r="I60" s="410"/>
      <c r="J60" s="410"/>
      <c r="K60" s="410"/>
      <c r="L60" s="410"/>
      <c r="M60" s="410"/>
      <c r="N60" s="410"/>
      <c r="O60" s="410"/>
      <c r="P60" s="410"/>
      <c r="Q60" s="410"/>
      <c r="R60" s="410"/>
      <c r="S60" s="410"/>
      <c r="T60" s="410"/>
      <c r="U60" s="410"/>
      <c r="V60" s="410"/>
      <c r="W60" s="410"/>
      <c r="X60" s="2"/>
    </row>
    <row r="61" ht="26.4" customHeight="1" spans="1:24">
      <c r="A61" s="375">
        <v>4</v>
      </c>
      <c r="B61" s="394" t="s">
        <v>88</v>
      </c>
      <c r="C61" s="405"/>
      <c r="D61" s="406">
        <v>31</v>
      </c>
      <c r="E61" s="407" t="s">
        <v>49</v>
      </c>
      <c r="F61" s="375">
        <v>4</v>
      </c>
      <c r="G61" s="407" t="s">
        <v>85</v>
      </c>
      <c r="H61" s="408" t="s">
        <v>51</v>
      </c>
      <c r="I61" s="381">
        <v>46098</v>
      </c>
      <c r="J61" s="381">
        <f>+I61+$J$51+1</f>
        <v>46104</v>
      </c>
      <c r="K61" s="381">
        <f>+J61+$K$51</f>
        <v>46107</v>
      </c>
      <c r="L61" s="381">
        <f>+K61+$L$51+2</f>
        <v>46124</v>
      </c>
      <c r="M61" s="381">
        <f>+L61+$M$51+2</f>
        <v>46131</v>
      </c>
      <c r="N61" s="381">
        <f>+M61+$N$51+2</f>
        <v>46138</v>
      </c>
      <c r="O61" s="381">
        <f>+N61+$O$51</f>
        <v>46153</v>
      </c>
      <c r="P61" s="381">
        <f>+O61+$P$51+1</f>
        <v>46159</v>
      </c>
      <c r="Q61" s="381">
        <f>+P61+$Q$51-1</f>
        <v>46163</v>
      </c>
      <c r="R61" s="381"/>
      <c r="S61" s="381">
        <f>+Q61+$S$51</f>
        <v>46166</v>
      </c>
      <c r="T61" s="381">
        <f>+S61+$T$51</f>
        <v>46169</v>
      </c>
      <c r="U61" s="381">
        <f>+T61+$U$51+1</f>
        <v>46173</v>
      </c>
      <c r="V61" s="381"/>
      <c r="W61" s="381"/>
      <c r="X61" s="2"/>
    </row>
    <row r="62" ht="25.8" customHeight="1" spans="1:24">
      <c r="A62" s="375"/>
      <c r="B62" s="394"/>
      <c r="C62" s="409"/>
      <c r="D62" s="406"/>
      <c r="E62" s="407"/>
      <c r="F62" s="375"/>
      <c r="G62" s="407"/>
      <c r="H62" s="387" t="s">
        <v>52</v>
      </c>
      <c r="I62" s="388"/>
      <c r="J62" s="410"/>
      <c r="K62" s="410"/>
      <c r="L62" s="410"/>
      <c r="M62" s="410"/>
      <c r="N62" s="410"/>
      <c r="O62" s="410"/>
      <c r="P62" s="410"/>
      <c r="Q62" s="410"/>
      <c r="R62" s="410"/>
      <c r="S62" s="410"/>
      <c r="T62" s="410"/>
      <c r="U62" s="410"/>
      <c r="V62" s="410"/>
      <c r="W62" s="410"/>
    </row>
    <row r="63" ht="33.75" customHeight="1" spans="1:24">
      <c r="A63" s="375">
        <v>5</v>
      </c>
      <c r="B63" s="394" t="s">
        <v>89</v>
      </c>
      <c r="C63" s="405"/>
      <c r="D63" s="406">
        <v>31</v>
      </c>
      <c r="E63" s="407" t="s">
        <v>49</v>
      </c>
      <c r="F63" s="375">
        <v>5</v>
      </c>
      <c r="G63" s="407" t="s">
        <v>85</v>
      </c>
      <c r="H63" s="408" t="s">
        <v>51</v>
      </c>
      <c r="I63" s="381">
        <v>46098</v>
      </c>
      <c r="J63" s="381">
        <f>+I63+$J$51+1</f>
        <v>46104</v>
      </c>
      <c r="K63" s="381">
        <f>+J63+$K$51+1</f>
        <v>46108</v>
      </c>
      <c r="L63" s="381">
        <f>+K63+$L$51</f>
        <v>46123</v>
      </c>
      <c r="M63" s="381">
        <f>+L63+$M$51+1</f>
        <v>46129</v>
      </c>
      <c r="N63" s="381">
        <f>+M63+$N$51+2</f>
        <v>46136</v>
      </c>
      <c r="O63" s="381">
        <f>+N63+$O$51</f>
        <v>46151</v>
      </c>
      <c r="P63" s="381">
        <f>+O63+$P$51+1</f>
        <v>46157</v>
      </c>
      <c r="Q63" s="381">
        <f>+P63+$Q$51-1</f>
        <v>46161</v>
      </c>
      <c r="R63" s="381"/>
      <c r="S63" s="381">
        <f>+Q63+$S$51</f>
        <v>46164</v>
      </c>
      <c r="T63" s="381">
        <f>+S63+$T$51</f>
        <v>46167</v>
      </c>
      <c r="U63" s="381">
        <f>+T63+$U$51+1</f>
        <v>46171</v>
      </c>
      <c r="V63" s="381"/>
      <c r="W63" s="381"/>
    </row>
    <row r="64" ht="33.75" customHeight="1" spans="1:24">
      <c r="A64" s="375"/>
      <c r="B64" s="394"/>
      <c r="C64" s="409"/>
      <c r="D64" s="406"/>
      <c r="E64" s="407"/>
      <c r="F64" s="375"/>
      <c r="G64" s="407"/>
      <c r="H64" s="387" t="s">
        <v>52</v>
      </c>
      <c r="I64" s="388"/>
      <c r="J64" s="410"/>
      <c r="K64" s="410"/>
      <c r="L64" s="410"/>
      <c r="M64" s="410"/>
      <c r="N64" s="410"/>
      <c r="O64" s="410"/>
      <c r="P64" s="410"/>
      <c r="Q64" s="410"/>
      <c r="R64" s="410"/>
      <c r="S64" s="410"/>
      <c r="T64" s="410"/>
      <c r="U64" s="410"/>
      <c r="V64" s="410"/>
      <c r="W64" s="410"/>
    </row>
    <row r="65" ht="27.6" customHeight="1" spans="1:23">
      <c r="A65" s="375">
        <v>6</v>
      </c>
      <c r="B65" s="394" t="s">
        <v>90</v>
      </c>
      <c r="C65" s="405"/>
      <c r="D65" s="406">
        <v>31</v>
      </c>
      <c r="E65" s="407" t="s">
        <v>49</v>
      </c>
      <c r="F65" s="375">
        <v>6</v>
      </c>
      <c r="G65" s="407" t="s">
        <v>85</v>
      </c>
      <c r="H65" s="408" t="s">
        <v>51</v>
      </c>
      <c r="I65" s="381">
        <v>46104</v>
      </c>
      <c r="J65" s="381">
        <f>+I65+$J$51+2</f>
        <v>46111</v>
      </c>
      <c r="K65" s="381">
        <f>+J65+$K$51</f>
        <v>46114</v>
      </c>
      <c r="L65" s="381">
        <f>+K65+$L$51</f>
        <v>46129</v>
      </c>
      <c r="M65" s="381">
        <f>+L65+$M$51</f>
        <v>46134</v>
      </c>
      <c r="N65" s="381">
        <f>+M65+$N$51</f>
        <v>46139</v>
      </c>
      <c r="O65" s="381">
        <f>+N65+$O$51</f>
        <v>46154</v>
      </c>
      <c r="P65" s="381">
        <f>+O65+$P$51+1</f>
        <v>46160</v>
      </c>
      <c r="Q65" s="381">
        <f>+P65+$Q$51-1</f>
        <v>46164</v>
      </c>
      <c r="R65" s="381"/>
      <c r="S65" s="381">
        <f>+Q65+$S$51</f>
        <v>46167</v>
      </c>
      <c r="T65" s="381">
        <f>+S65+$T$51</f>
        <v>46170</v>
      </c>
      <c r="U65" s="381">
        <f>+T65+$U$51+1</f>
        <v>46174</v>
      </c>
      <c r="V65" s="381"/>
      <c r="W65" s="381"/>
    </row>
    <row r="66" ht="25.2" customHeight="1" spans="1:23">
      <c r="A66" s="375"/>
      <c r="B66" s="394"/>
      <c r="C66" s="409"/>
      <c r="D66" s="406"/>
      <c r="E66" s="407"/>
      <c r="F66" s="375"/>
      <c r="G66" s="407"/>
      <c r="H66" s="387" t="s">
        <v>52</v>
      </c>
      <c r="I66" s="410"/>
      <c r="J66" s="410"/>
      <c r="K66" s="410"/>
      <c r="L66" s="410"/>
      <c r="M66" s="410"/>
      <c r="N66" s="410"/>
      <c r="O66" s="410"/>
      <c r="P66" s="410"/>
      <c r="Q66" s="410"/>
      <c r="R66" s="410"/>
      <c r="S66" s="410"/>
      <c r="T66" s="410"/>
      <c r="U66" s="410"/>
      <c r="V66" s="410"/>
      <c r="W66" s="410"/>
    </row>
    <row r="67" ht="19.8" customHeight="1" spans="1:23">
      <c r="A67" s="375">
        <v>7</v>
      </c>
      <c r="B67" s="394" t="s">
        <v>91</v>
      </c>
      <c r="C67" s="405"/>
      <c r="D67" s="406">
        <v>31</v>
      </c>
      <c r="E67" s="407" t="s">
        <v>49</v>
      </c>
      <c r="F67" s="375">
        <v>7</v>
      </c>
      <c r="G67" s="407" t="s">
        <v>85</v>
      </c>
      <c r="H67" s="408" t="s">
        <v>51</v>
      </c>
      <c r="I67" s="381">
        <v>46104</v>
      </c>
      <c r="J67" s="381">
        <f>+I67+$J$51+1</f>
        <v>46110</v>
      </c>
      <c r="K67" s="381">
        <f>+J67+$K$51</f>
        <v>46113</v>
      </c>
      <c r="L67" s="381">
        <f>+K67+$L$51+2</f>
        <v>46130</v>
      </c>
      <c r="M67" s="381">
        <f>+L67+$M$51+2</f>
        <v>46137</v>
      </c>
      <c r="N67" s="381">
        <f>+M67+$N$51+2</f>
        <v>46144</v>
      </c>
      <c r="O67" s="381">
        <f>+N67+$O$51</f>
        <v>46159</v>
      </c>
      <c r="P67" s="381">
        <f>+O67+$P$51+1</f>
        <v>46165</v>
      </c>
      <c r="Q67" s="381">
        <f>+P67+$Q$51-1</f>
        <v>46169</v>
      </c>
      <c r="R67" s="381"/>
      <c r="S67" s="381">
        <f>+Q67+$S$51</f>
        <v>46172</v>
      </c>
      <c r="T67" s="381">
        <f>+S67+$T$51</f>
        <v>46175</v>
      </c>
      <c r="U67" s="381">
        <f>+T67+$U$51+1</f>
        <v>46179</v>
      </c>
      <c r="V67" s="381"/>
      <c r="W67" s="381"/>
    </row>
    <row r="68" ht="16.2" customHeight="1" spans="1:23">
      <c r="A68" s="375"/>
      <c r="B68" s="394"/>
      <c r="C68" s="409"/>
      <c r="D68" s="406"/>
      <c r="E68" s="407"/>
      <c r="F68" s="375"/>
      <c r="G68" s="407"/>
      <c r="H68" s="387" t="s">
        <v>52</v>
      </c>
      <c r="I68" s="388"/>
      <c r="J68" s="410"/>
      <c r="K68" s="410"/>
      <c r="L68" s="410"/>
      <c r="M68" s="410"/>
      <c r="N68" s="410"/>
      <c r="O68" s="410"/>
      <c r="P68" s="410"/>
      <c r="Q68" s="410"/>
      <c r="R68" s="410"/>
      <c r="S68" s="410"/>
      <c r="T68" s="410"/>
      <c r="U68" s="410"/>
      <c r="V68" s="410"/>
      <c r="W68" s="410"/>
    </row>
    <row r="69" ht="28.8" customHeight="1" spans="1:23">
      <c r="A69" s="375">
        <v>8</v>
      </c>
      <c r="B69" s="395" t="s">
        <v>92</v>
      </c>
      <c r="C69" s="411"/>
      <c r="D69" s="406">
        <v>31</v>
      </c>
      <c r="E69" s="407" t="s">
        <v>49</v>
      </c>
      <c r="F69" s="375">
        <v>8</v>
      </c>
      <c r="G69" s="407" t="s">
        <v>85</v>
      </c>
      <c r="H69" s="408" t="s">
        <v>51</v>
      </c>
      <c r="I69" s="381">
        <v>46104</v>
      </c>
      <c r="J69" s="381">
        <f>+I69+$J$51+1</f>
        <v>46110</v>
      </c>
      <c r="K69" s="381">
        <f>+J69+$K$51</f>
        <v>46113</v>
      </c>
      <c r="L69" s="381">
        <f>+K69+$L$51+2</f>
        <v>46130</v>
      </c>
      <c r="M69" s="381">
        <f>+L69+$M$51+2</f>
        <v>46137</v>
      </c>
      <c r="N69" s="381">
        <f>+M69+$N$51+2</f>
        <v>46144</v>
      </c>
      <c r="O69" s="381">
        <f>+N69+$O$51</f>
        <v>46159</v>
      </c>
      <c r="P69" s="381">
        <f>+O69+$P$51+1</f>
        <v>46165</v>
      </c>
      <c r="Q69" s="381">
        <f>+P69+$Q$51-1</f>
        <v>46169</v>
      </c>
      <c r="R69" s="381"/>
      <c r="S69" s="381">
        <f>+Q69+$S$51</f>
        <v>46172</v>
      </c>
      <c r="T69" s="381">
        <f>+S69+$T$51</f>
        <v>46175</v>
      </c>
      <c r="U69" s="381">
        <f>+T69+$U$51+1</f>
        <v>46179</v>
      </c>
      <c r="V69" s="381"/>
      <c r="W69" s="381"/>
    </row>
    <row r="70" ht="29.4" customHeight="1" spans="1:23">
      <c r="A70" s="375"/>
      <c r="B70" s="395"/>
      <c r="C70" s="412"/>
      <c r="D70" s="406"/>
      <c r="E70" s="407"/>
      <c r="F70" s="375"/>
      <c r="G70" s="407"/>
      <c r="H70" s="387" t="s">
        <v>52</v>
      </c>
      <c r="I70" s="388"/>
      <c r="J70" s="410"/>
      <c r="K70" s="410"/>
      <c r="L70" s="410"/>
      <c r="M70" s="410"/>
      <c r="N70" s="410"/>
      <c r="O70" s="410"/>
      <c r="P70" s="410"/>
      <c r="Q70" s="410"/>
      <c r="R70" s="410"/>
      <c r="S70" s="410"/>
      <c r="T70" s="410"/>
      <c r="U70" s="410"/>
      <c r="V70" s="410"/>
      <c r="W70" s="410"/>
    </row>
    <row r="71" ht="18.6" customHeight="1" spans="1:23">
      <c r="A71" s="413"/>
      <c r="B71" s="414" t="s">
        <v>69</v>
      </c>
      <c r="C71" s="413">
        <f>SUM(C55:C70)</f>
        <v>0</v>
      </c>
      <c r="D71" s="415"/>
      <c r="E71" s="415"/>
      <c r="F71" s="415"/>
      <c r="G71" s="415"/>
      <c r="H71" s="415"/>
      <c r="I71" s="415"/>
      <c r="J71" s="415"/>
      <c r="K71" s="415"/>
      <c r="L71" s="415"/>
      <c r="M71" s="415"/>
      <c r="N71" s="415"/>
      <c r="O71" s="415"/>
      <c r="P71" s="415"/>
      <c r="Q71" s="415"/>
      <c r="R71" s="415"/>
      <c r="S71" s="415"/>
      <c r="T71" s="415"/>
      <c r="U71" s="415"/>
      <c r="V71" s="415"/>
      <c r="W71" s="415"/>
    </row>
    <row r="72" s="20" customFormat="1" ht="17.55" spans="1:23">
      <c r="H72" s="403"/>
    </row>
    <row r="73" s="20" customFormat="1" ht="18.15" spans="1:23">
      <c r="B73" s="416" t="s">
        <v>93</v>
      </c>
      <c r="C73" s="417"/>
      <c r="D73" s="417"/>
      <c r="E73" s="417"/>
      <c r="F73" s="418"/>
      <c r="H73" s="403"/>
    </row>
    <row r="74" s="20" customFormat="1" ht="18.15" spans="1:23">
      <c r="B74" s="419" t="s">
        <v>94</v>
      </c>
      <c r="C74" s="420" t="s">
        <v>9</v>
      </c>
      <c r="D74" s="421"/>
      <c r="E74" s="421"/>
      <c r="F74" s="422"/>
      <c r="H74" s="403"/>
    </row>
    <row r="75" s="20" customFormat="1" ht="8.4" customHeight="1" spans="1:23">
      <c r="B75" s="423"/>
      <c r="C75" s="424"/>
      <c r="D75" s="424"/>
      <c r="E75" s="424"/>
      <c r="F75" s="424"/>
      <c r="H75" s="403"/>
    </row>
    <row r="76" s="20" customFormat="1" ht="18.15" spans="1:23">
      <c r="B76" s="425" t="s">
        <v>95</v>
      </c>
      <c r="C76" s="425"/>
      <c r="D76" s="426" t="s">
        <v>96</v>
      </c>
      <c r="E76" s="427"/>
      <c r="F76" s="427"/>
      <c r="G76" s="427"/>
      <c r="H76" s="428"/>
      <c r="J76" s="429" t="s">
        <v>97</v>
      </c>
      <c r="K76" s="430"/>
      <c r="L76" s="431" t="s">
        <v>98</v>
      </c>
      <c r="M76" s="432"/>
      <c r="N76" s="433"/>
      <c r="P76" s="434" t="s">
        <v>21</v>
      </c>
      <c r="Q76" s="435"/>
      <c r="R76" s="435"/>
      <c r="S76" s="435"/>
      <c r="T76" s="436"/>
    </row>
    <row r="77" s="20" customFormat="1" ht="18.15" spans="1:23">
      <c r="B77" s="425" t="s">
        <v>99</v>
      </c>
      <c r="C77" s="425"/>
      <c r="D77" s="437" t="s">
        <v>100</v>
      </c>
      <c r="E77" s="438"/>
      <c r="F77" s="439" t="s">
        <v>101</v>
      </c>
      <c r="G77" s="440"/>
      <c r="H77" s="441"/>
      <c r="J77" s="442">
        <v>1</v>
      </c>
      <c r="K77" s="443"/>
      <c r="L77" s="444" t="s">
        <v>102</v>
      </c>
      <c r="M77" s="445"/>
      <c r="N77" s="446"/>
      <c r="P77" s="447" t="s">
        <v>49</v>
      </c>
      <c r="Q77" s="444" t="s">
        <v>103</v>
      </c>
      <c r="R77" s="445"/>
      <c r="S77" s="445"/>
      <c r="T77" s="446"/>
    </row>
    <row r="78" s="20" customFormat="1" ht="18.15" spans="1:23">
      <c r="B78" s="425" t="s">
        <v>104</v>
      </c>
      <c r="C78" s="425"/>
      <c r="D78" s="448" t="s">
        <v>105</v>
      </c>
      <c r="E78" s="449"/>
      <c r="F78" s="450" t="s">
        <v>106</v>
      </c>
      <c r="G78" s="451"/>
      <c r="H78" s="452"/>
      <c r="J78" s="453">
        <v>2</v>
      </c>
      <c r="K78" s="454"/>
      <c r="L78" s="444" t="s">
        <v>107</v>
      </c>
      <c r="M78" s="445"/>
      <c r="N78" s="446"/>
      <c r="P78" s="455" t="s">
        <v>108</v>
      </c>
      <c r="Q78" s="444" t="s">
        <v>109</v>
      </c>
      <c r="R78" s="445"/>
      <c r="S78" s="445"/>
      <c r="T78" s="446"/>
    </row>
    <row r="79" s="20" customFormat="1" ht="35.55" spans="1:23">
      <c r="B79" s="425" t="s">
        <v>110</v>
      </c>
      <c r="C79" s="425"/>
      <c r="D79" s="437" t="s">
        <v>111</v>
      </c>
      <c r="E79" s="438"/>
      <c r="F79" s="450" t="s">
        <v>112</v>
      </c>
      <c r="G79" s="451"/>
      <c r="H79" s="452"/>
      <c r="J79" s="453">
        <v>3</v>
      </c>
      <c r="K79" s="454"/>
      <c r="L79" s="444" t="s">
        <v>113</v>
      </c>
      <c r="M79" s="445"/>
      <c r="N79" s="446"/>
      <c r="P79" s="456" t="s">
        <v>114</v>
      </c>
      <c r="Q79" s="457" t="s">
        <v>115</v>
      </c>
      <c r="R79" s="458"/>
      <c r="S79" s="458"/>
      <c r="T79" s="459"/>
    </row>
    <row r="80" s="20" customFormat="1" ht="18.15" spans="1:23">
      <c r="B80" s="425" t="s">
        <v>116</v>
      </c>
      <c r="C80" s="425"/>
      <c r="D80" s="448" t="s">
        <v>117</v>
      </c>
      <c r="E80" s="449"/>
      <c r="F80" s="450" t="s">
        <v>118</v>
      </c>
      <c r="G80" s="451"/>
      <c r="H80" s="452"/>
      <c r="J80" s="460">
        <v>4</v>
      </c>
      <c r="K80" s="461"/>
      <c r="L80" s="457" t="s">
        <v>119</v>
      </c>
      <c r="M80" s="458"/>
      <c r="N80" s="459"/>
    </row>
    <row r="81" s="20" customFormat="1" ht="18.15" spans="2:8">
      <c r="B81" s="425" t="s">
        <v>120</v>
      </c>
      <c r="C81" s="425"/>
      <c r="D81" s="462" t="s">
        <v>121</v>
      </c>
      <c r="E81" s="463"/>
      <c r="F81" s="464" t="s">
        <v>122</v>
      </c>
      <c r="G81" s="465"/>
      <c r="H81" s="466"/>
    </row>
  </sheetData>
  <mergeCells count="239">
    <mergeCell ref="A1:AA1"/>
    <mergeCell ref="C3:I3"/>
    <mergeCell ref="C4:I4"/>
    <mergeCell ref="C6:I6"/>
    <mergeCell ref="C7:I7"/>
    <mergeCell ref="A10:X10"/>
    <mergeCell ref="A12:G12"/>
    <mergeCell ref="I12:L12"/>
    <mergeCell ref="M12:O12"/>
    <mergeCell ref="P12:V12"/>
    <mergeCell ref="W12:X12"/>
    <mergeCell ref="D47:X47"/>
    <mergeCell ref="A50:W50"/>
    <mergeCell ref="A52:G52"/>
    <mergeCell ref="I52:L52"/>
    <mergeCell ref="M52:O52"/>
    <mergeCell ref="P52:U52"/>
    <mergeCell ref="V52:W52"/>
    <mergeCell ref="D71:W71"/>
    <mergeCell ref="B73:F73"/>
    <mergeCell ref="C74:F74"/>
    <mergeCell ref="B76:C76"/>
    <mergeCell ref="D76:H76"/>
    <mergeCell ref="J76:K76"/>
    <mergeCell ref="L76:N76"/>
    <mergeCell ref="P76:T76"/>
    <mergeCell ref="B77:C77"/>
    <mergeCell ref="F77:H77"/>
    <mergeCell ref="J77:K77"/>
    <mergeCell ref="L77:N77"/>
    <mergeCell ref="Q77:T77"/>
    <mergeCell ref="B78:C78"/>
    <mergeCell ref="F78:H78"/>
    <mergeCell ref="J78:K78"/>
    <mergeCell ref="L78:N78"/>
    <mergeCell ref="Q78:T78"/>
    <mergeCell ref="B79:C79"/>
    <mergeCell ref="F79:H79"/>
    <mergeCell ref="J79:K79"/>
    <mergeCell ref="L79:N79"/>
    <mergeCell ref="Q79:T79"/>
    <mergeCell ref="B80:C80"/>
    <mergeCell ref="F80:H80"/>
    <mergeCell ref="J80:K80"/>
    <mergeCell ref="L80:N80"/>
    <mergeCell ref="B81:C81"/>
    <mergeCell ref="F81:H81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53:D54"/>
    <mergeCell ref="D55:D56"/>
    <mergeCell ref="D57:D58"/>
    <mergeCell ref="D59:D60"/>
    <mergeCell ref="D61:D62"/>
    <mergeCell ref="D63:D64"/>
    <mergeCell ref="D65:D66"/>
    <mergeCell ref="D67:D68"/>
    <mergeCell ref="D69:D70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53:E54"/>
    <mergeCell ref="E55:E56"/>
    <mergeCell ref="E57:E58"/>
    <mergeCell ref="E59:E60"/>
    <mergeCell ref="E61:E62"/>
    <mergeCell ref="E63:E64"/>
    <mergeCell ref="E65:E66"/>
    <mergeCell ref="E67:E68"/>
    <mergeCell ref="E69:E70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3:F44"/>
    <mergeCell ref="F45:F46"/>
    <mergeCell ref="F53:F54"/>
    <mergeCell ref="F55:F56"/>
    <mergeCell ref="F57:F58"/>
    <mergeCell ref="F59:F60"/>
    <mergeCell ref="F61:F62"/>
    <mergeCell ref="F63:F64"/>
    <mergeCell ref="F65:F66"/>
    <mergeCell ref="F67:F68"/>
    <mergeCell ref="F69:F70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G37:G38"/>
    <mergeCell ref="G39:G40"/>
    <mergeCell ref="G41:G42"/>
    <mergeCell ref="G43:G44"/>
    <mergeCell ref="G45:G46"/>
    <mergeCell ref="G53:G54"/>
    <mergeCell ref="G55:G56"/>
    <mergeCell ref="G57:G58"/>
    <mergeCell ref="G59:G60"/>
    <mergeCell ref="G61:G62"/>
    <mergeCell ref="G63:G64"/>
    <mergeCell ref="G65:G66"/>
    <mergeCell ref="G67:G68"/>
    <mergeCell ref="G69:G70"/>
    <mergeCell ref="H12:H14"/>
    <mergeCell ref="H52:H54"/>
    <mergeCell ref="I13:I14"/>
    <mergeCell ref="I53:I54"/>
    <mergeCell ref="R13:R14"/>
    <mergeCell ref="R53:R54"/>
    <mergeCell ref="V53:V54"/>
    <mergeCell ref="W13:W14"/>
    <mergeCell ref="W53:W54"/>
    <mergeCell ref="X13:X14"/>
  </mergeCells>
  <pageMargins left="0.708661417322835" right="0.708661417322835" top="0.748031496062992" bottom="0.748031496062992" header="0.31496062992126" footer="0.31496062992126"/>
  <pageSetup paperSize="8" scale="4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75"/>
  <sheetViews>
    <sheetView showGridLines="0" view="pageBreakPreview" zoomScaleNormal="100" topLeftCell="A58" workbookViewId="0">
      <selection activeCell="C33" sqref="C33:C34"/>
    </sheetView>
  </sheetViews>
  <sheetFormatPr defaultColWidth="11.4444444444444" defaultRowHeight="18"/>
  <cols>
    <col min="1" max="1" width="11.8888888888889" style="1" customWidth="1"/>
    <col min="2" max="2" width="53.6666666666667" style="1" customWidth="1"/>
    <col min="3" max="3" width="19" style="1" customWidth="1"/>
    <col min="4" max="4" width="9" style="1" customWidth="1"/>
    <col min="5" max="5" width="11.2222222222222" style="1" customWidth="1"/>
    <col min="6" max="6" width="9.88888888888889" style="1" customWidth="1"/>
    <col min="7" max="7" width="12.3333333333333" style="1" customWidth="1"/>
    <col min="8" max="8" width="15" style="1" customWidth="1"/>
    <col min="9" max="9" width="10.6666666666667" style="1" customWidth="1"/>
    <col min="10" max="10" width="11.8888888888889" style="1" customWidth="1"/>
    <col min="11" max="11" width="12.1111111111111" style="1" customWidth="1"/>
    <col min="12" max="12" width="13.5555555555556" style="1" customWidth="1"/>
    <col min="13" max="13" width="14.6666666666667" style="1" customWidth="1"/>
    <col min="14" max="14" width="12.3333333333333" style="1" customWidth="1"/>
    <col min="15" max="15" width="14.7777777777778" style="1" customWidth="1"/>
    <col min="16" max="16" width="13.8888888888889" style="1" customWidth="1"/>
    <col min="17" max="17" width="14" style="1" customWidth="1"/>
    <col min="18" max="18" width="10.3333333333333" style="1" customWidth="1"/>
    <col min="19" max="19" width="12.5555555555556" style="1" customWidth="1"/>
    <col min="20" max="20" width="14.7777777777778" style="1" customWidth="1"/>
    <col min="21" max="21" width="18.6666666666667" style="1" customWidth="1"/>
    <col min="22" max="22" width="14.5555555555556" style="1" customWidth="1"/>
    <col min="23" max="23" width="8.88888888888889" style="1" customWidth="1"/>
    <col min="24" max="24" width="8.33333333333333" style="1" customWidth="1"/>
    <col min="25" max="16384" width="11.4444444444444" style="1"/>
  </cols>
  <sheetData>
    <row r="1" spans="1:27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  <c r="N1" s="239"/>
      <c r="O1" s="239"/>
      <c r="P1" s="239"/>
      <c r="Q1" s="239"/>
      <c r="R1" s="239"/>
      <c r="S1" s="239"/>
      <c r="T1" s="239"/>
      <c r="U1" s="239"/>
      <c r="V1" s="239"/>
      <c r="W1" s="239"/>
      <c r="X1" s="239"/>
      <c r="Y1" s="239"/>
      <c r="Z1" s="239"/>
      <c r="AA1" s="239"/>
    </row>
    <row r="2" s="22" customFormat="1" ht="15" spans="1:27">
      <c r="A2" s="197"/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197"/>
      <c r="Q2" s="197"/>
      <c r="R2" s="197"/>
      <c r="S2" s="197"/>
      <c r="T2" s="197"/>
      <c r="U2" s="197"/>
      <c r="V2" s="197"/>
      <c r="W2" s="197"/>
      <c r="X2" s="197"/>
      <c r="Y2" s="197"/>
      <c r="Z2" s="197"/>
      <c r="AA2" s="197"/>
    </row>
    <row r="3" s="22" customFormat="1" ht="15" spans="1:27">
      <c r="B3" s="199" t="s">
        <v>1</v>
      </c>
      <c r="C3" s="200" t="s">
        <v>2</v>
      </c>
      <c r="D3" s="201"/>
      <c r="E3" s="201"/>
      <c r="F3" s="201"/>
      <c r="G3" s="201"/>
      <c r="H3" s="201"/>
      <c r="I3" s="203"/>
      <c r="J3" s="204"/>
      <c r="N3" s="204"/>
      <c r="O3" s="204"/>
      <c r="P3" s="204"/>
      <c r="Q3" s="204"/>
      <c r="R3" s="204"/>
      <c r="S3" s="204"/>
      <c r="T3" s="204"/>
      <c r="U3" s="204"/>
      <c r="V3" s="204"/>
      <c r="W3" s="204"/>
      <c r="X3" s="204"/>
      <c r="Y3" s="204"/>
      <c r="Z3" s="204"/>
      <c r="AA3" s="204"/>
    </row>
    <row r="4" s="22" customFormat="1" ht="15" spans="1:27">
      <c r="B4" s="199" t="s">
        <v>3</v>
      </c>
      <c r="C4" s="200">
        <v>2026</v>
      </c>
      <c r="D4" s="201"/>
      <c r="E4" s="201"/>
      <c r="F4" s="201"/>
      <c r="G4" s="201"/>
      <c r="H4" s="201"/>
      <c r="I4" s="203"/>
      <c r="J4" s="204"/>
      <c r="N4" s="204"/>
      <c r="O4" s="204"/>
      <c r="P4" s="204"/>
      <c r="Q4" s="204"/>
      <c r="R4" s="204"/>
      <c r="S4" s="204"/>
      <c r="T4" s="204"/>
      <c r="U4" s="204"/>
      <c r="V4" s="204"/>
      <c r="W4" s="204"/>
      <c r="X4" s="204"/>
      <c r="Y4" s="204"/>
      <c r="Z4" s="204"/>
      <c r="AA4" s="204"/>
    </row>
    <row r="5" s="22" customFormat="1" ht="15" spans="1:27">
      <c r="B5" s="199" t="s">
        <v>4</v>
      </c>
      <c r="C5" s="205" t="s">
        <v>5</v>
      </c>
      <c r="D5" s="206"/>
      <c r="E5" s="206"/>
      <c r="F5" s="206"/>
      <c r="G5" s="206"/>
      <c r="H5" s="208"/>
      <c r="I5" s="209"/>
      <c r="J5" s="204"/>
      <c r="N5" s="204"/>
      <c r="O5" s="204"/>
      <c r="P5" s="204"/>
      <c r="Q5" s="204"/>
      <c r="R5" s="204"/>
      <c r="S5" s="204"/>
      <c r="T5" s="204"/>
      <c r="U5" s="204"/>
      <c r="V5" s="204"/>
      <c r="W5" s="204"/>
      <c r="X5" s="204"/>
      <c r="Y5" s="204"/>
      <c r="Z5" s="204"/>
      <c r="AA5" s="204"/>
    </row>
    <row r="6" s="22" customFormat="1" ht="30" spans="1:27">
      <c r="B6" s="199" t="s">
        <v>6</v>
      </c>
      <c r="C6" s="205" t="s">
        <v>7</v>
      </c>
      <c r="D6" s="206"/>
      <c r="E6" s="206"/>
      <c r="F6" s="206"/>
      <c r="G6" s="206"/>
      <c r="H6" s="206"/>
      <c r="I6" s="209"/>
      <c r="J6" s="204"/>
      <c r="N6" s="204"/>
      <c r="O6" s="204"/>
      <c r="P6" s="204"/>
      <c r="Q6" s="204"/>
      <c r="R6" s="204"/>
      <c r="S6" s="204"/>
      <c r="T6" s="204"/>
      <c r="U6" s="204"/>
      <c r="V6" s="204"/>
      <c r="W6" s="204"/>
      <c r="X6" s="204"/>
      <c r="Y6" s="204"/>
      <c r="Z6" s="204"/>
      <c r="AA6" s="204"/>
    </row>
    <row r="7" s="22" customFormat="1" ht="15" spans="1:27">
      <c r="B7" s="199" t="s">
        <v>8</v>
      </c>
      <c r="C7" s="205" t="s">
        <v>9</v>
      </c>
      <c r="D7" s="206"/>
      <c r="E7" s="206"/>
      <c r="F7" s="206"/>
      <c r="G7" s="206"/>
      <c r="H7" s="206"/>
      <c r="I7" s="209"/>
      <c r="J7" s="204"/>
      <c r="N7" s="204"/>
      <c r="O7" s="204"/>
      <c r="P7" s="204"/>
      <c r="Q7" s="204"/>
      <c r="R7" s="204"/>
      <c r="S7" s="204"/>
      <c r="T7" s="204"/>
      <c r="U7" s="204"/>
      <c r="V7" s="204"/>
      <c r="W7" s="204"/>
      <c r="X7" s="204"/>
      <c r="Y7" s="204"/>
      <c r="Z7" s="204"/>
      <c r="AA7" s="204"/>
    </row>
    <row r="8" s="22" customFormat="1" ht="15" spans="1:27">
      <c r="A8" s="41"/>
      <c r="B8" s="240"/>
      <c r="C8" s="240"/>
      <c r="D8" s="240"/>
      <c r="E8" s="240"/>
      <c r="F8" s="240"/>
      <c r="G8" s="240"/>
      <c r="H8" s="241"/>
      <c r="I8" s="240"/>
      <c r="J8" s="242"/>
      <c r="K8" s="41"/>
      <c r="L8" s="41"/>
      <c r="M8" s="41"/>
      <c r="N8" s="242"/>
      <c r="O8" s="242"/>
      <c r="P8" s="242"/>
      <c r="Q8" s="242"/>
      <c r="R8" s="242"/>
      <c r="S8" s="242"/>
      <c r="T8" s="242"/>
      <c r="U8" s="242"/>
      <c r="V8" s="242"/>
      <c r="W8" s="242"/>
      <c r="X8" s="242"/>
      <c r="Y8" s="242"/>
      <c r="Z8" s="242"/>
      <c r="AA8" s="242"/>
    </row>
    <row r="9" s="22" customFormat="1" ht="15"/>
    <row r="10" s="22" customFormat="1" ht="15" spans="1:27">
      <c r="A10" s="243" t="s">
        <v>123</v>
      </c>
      <c r="B10" s="243"/>
      <c r="C10" s="243"/>
      <c r="D10" s="243"/>
      <c r="E10" s="243"/>
      <c r="F10" s="243"/>
      <c r="G10" s="243"/>
      <c r="H10" s="243"/>
      <c r="I10" s="243"/>
      <c r="J10" s="243"/>
      <c r="K10" s="243"/>
      <c r="L10" s="243"/>
      <c r="M10" s="243"/>
      <c r="N10" s="243"/>
      <c r="O10" s="243"/>
      <c r="P10" s="243"/>
      <c r="Q10" s="243"/>
      <c r="R10" s="243"/>
      <c r="S10" s="243"/>
      <c r="T10" s="243"/>
      <c r="U10" s="243"/>
      <c r="V10" s="243"/>
      <c r="W10" s="243"/>
      <c r="X10" s="243"/>
    </row>
    <row r="11" s="22" customFormat="1" ht="15" spans="1:27">
      <c r="A11" s="244"/>
      <c r="B11" s="245"/>
      <c r="C11" s="244"/>
      <c r="D11" s="244"/>
      <c r="E11" s="244"/>
      <c r="F11" s="244"/>
      <c r="G11" s="244"/>
      <c r="H11" s="246"/>
      <c r="I11" s="244"/>
      <c r="J11" s="244">
        <v>12</v>
      </c>
      <c r="K11" s="244">
        <v>3</v>
      </c>
      <c r="L11" s="244">
        <v>30</v>
      </c>
      <c r="M11" s="244">
        <v>15</v>
      </c>
      <c r="N11" s="244">
        <v>12</v>
      </c>
      <c r="O11" s="244">
        <v>15</v>
      </c>
      <c r="P11" s="244">
        <v>7</v>
      </c>
      <c r="Q11" s="244">
        <v>12</v>
      </c>
      <c r="R11" s="244"/>
      <c r="S11" s="244">
        <v>7</v>
      </c>
      <c r="T11" s="244">
        <v>10</v>
      </c>
      <c r="U11" s="244">
        <v>3</v>
      </c>
      <c r="V11" s="244">
        <v>5</v>
      </c>
      <c r="W11" s="244"/>
      <c r="X11" s="244"/>
    </row>
    <row r="12" s="22" customFormat="1" ht="15" spans="1:27">
      <c r="A12" s="247" t="s">
        <v>11</v>
      </c>
      <c r="B12" s="247"/>
      <c r="C12" s="247"/>
      <c r="D12" s="247"/>
      <c r="E12" s="247"/>
      <c r="F12" s="247"/>
      <c r="G12" s="247"/>
      <c r="H12" s="248" t="s">
        <v>12</v>
      </c>
      <c r="I12" s="249" t="s">
        <v>13</v>
      </c>
      <c r="J12" s="249"/>
      <c r="K12" s="249"/>
      <c r="L12" s="249"/>
      <c r="M12" s="249" t="s">
        <v>14</v>
      </c>
      <c r="N12" s="249"/>
      <c r="O12" s="249"/>
      <c r="P12" s="249" t="s">
        <v>15</v>
      </c>
      <c r="Q12" s="249"/>
      <c r="R12" s="249"/>
      <c r="S12" s="249"/>
      <c r="T12" s="249"/>
      <c r="U12" s="249"/>
      <c r="V12" s="249"/>
      <c r="W12" s="247" t="s">
        <v>16</v>
      </c>
      <c r="X12" s="247"/>
    </row>
    <row r="13" s="22" customFormat="1" ht="112.5" customHeight="1" spans="1:27">
      <c r="A13" s="250" t="s">
        <v>17</v>
      </c>
      <c r="B13" s="251" t="s">
        <v>18</v>
      </c>
      <c r="C13" s="251" t="s">
        <v>19</v>
      </c>
      <c r="D13" s="251" t="s">
        <v>20</v>
      </c>
      <c r="E13" s="251" t="s">
        <v>21</v>
      </c>
      <c r="F13" s="251" t="s">
        <v>22</v>
      </c>
      <c r="G13" s="252" t="s">
        <v>23</v>
      </c>
      <c r="H13" s="248"/>
      <c r="I13" s="253" t="s">
        <v>24</v>
      </c>
      <c r="J13" s="253" t="s">
        <v>25</v>
      </c>
      <c r="K13" s="253" t="s">
        <v>26</v>
      </c>
      <c r="L13" s="253" t="s">
        <v>27</v>
      </c>
      <c r="M13" s="253" t="s">
        <v>28</v>
      </c>
      <c r="N13" s="253" t="s">
        <v>29</v>
      </c>
      <c r="O13" s="253" t="s">
        <v>30</v>
      </c>
      <c r="P13" s="253" t="s">
        <v>31</v>
      </c>
      <c r="Q13" s="253" t="s">
        <v>32</v>
      </c>
      <c r="R13" s="253" t="s">
        <v>33</v>
      </c>
      <c r="S13" s="253" t="s">
        <v>34</v>
      </c>
      <c r="T13" s="253" t="s">
        <v>35</v>
      </c>
      <c r="U13" s="253" t="s">
        <v>124</v>
      </c>
      <c r="V13" s="253" t="s">
        <v>37</v>
      </c>
      <c r="W13" s="253" t="s">
        <v>38</v>
      </c>
      <c r="X13" s="253" t="s">
        <v>39</v>
      </c>
    </row>
    <row r="14" s="22" customFormat="1" ht="15" spans="1:27">
      <c r="A14" s="250"/>
      <c r="B14" s="251"/>
      <c r="C14" s="251"/>
      <c r="D14" s="251"/>
      <c r="E14" s="251"/>
      <c r="F14" s="251"/>
      <c r="G14" s="252"/>
      <c r="H14" s="248"/>
      <c r="I14" s="253"/>
      <c r="J14" s="254" t="s">
        <v>40</v>
      </c>
      <c r="K14" s="255" t="s">
        <v>41</v>
      </c>
      <c r="L14" s="254" t="s">
        <v>42</v>
      </c>
      <c r="M14" s="255" t="s">
        <v>43</v>
      </c>
      <c r="N14" s="254" t="s">
        <v>40</v>
      </c>
      <c r="O14" s="256" t="s">
        <v>44</v>
      </c>
      <c r="P14" s="255" t="s">
        <v>45</v>
      </c>
      <c r="Q14" s="257" t="s">
        <v>40</v>
      </c>
      <c r="R14" s="253"/>
      <c r="S14" s="254" t="s">
        <v>45</v>
      </c>
      <c r="T14" s="258" t="s">
        <v>46</v>
      </c>
      <c r="U14" s="258" t="s">
        <v>41</v>
      </c>
      <c r="V14" s="256" t="s">
        <v>47</v>
      </c>
      <c r="W14" s="253"/>
      <c r="X14" s="253"/>
    </row>
    <row r="15" s="22" customFormat="1" ht="15" spans="1:27">
      <c r="A15" s="98">
        <v>1</v>
      </c>
      <c r="B15" s="259" t="s">
        <v>125</v>
      </c>
      <c r="C15" s="95"/>
      <c r="D15" s="260">
        <v>31</v>
      </c>
      <c r="E15" s="260" t="s">
        <v>49</v>
      </c>
      <c r="F15" s="98">
        <v>1</v>
      </c>
      <c r="G15" s="260" t="s">
        <v>50</v>
      </c>
      <c r="H15" s="261" t="s">
        <v>51</v>
      </c>
      <c r="I15" s="262">
        <v>46097</v>
      </c>
      <c r="J15" s="262">
        <f>+I15+$J$11+2</f>
        <v>46111</v>
      </c>
      <c r="K15" s="263">
        <f>+J15+$K$11</f>
        <v>46114</v>
      </c>
      <c r="L15" s="262">
        <f>+K15+$L$11+2</f>
        <v>46146</v>
      </c>
      <c r="M15" s="262">
        <f>+L15+$M$11</f>
        <v>46161</v>
      </c>
      <c r="N15" s="262">
        <f>+M15+$N$11+1</f>
        <v>46174</v>
      </c>
      <c r="O15" s="262">
        <f>+N15+$O$11</f>
        <v>46189</v>
      </c>
      <c r="P15" s="262">
        <f>+O15+$P$11</f>
        <v>46196</v>
      </c>
      <c r="Q15" s="262">
        <f>+P15+$Q$11+1</f>
        <v>46209</v>
      </c>
      <c r="R15" s="262"/>
      <c r="S15" s="262">
        <f>+Q15+$S$11</f>
        <v>46216</v>
      </c>
      <c r="T15" s="262">
        <f>+S15+T11</f>
        <v>46226</v>
      </c>
      <c r="U15" s="262">
        <f>T15+U11+1</f>
        <v>46230</v>
      </c>
      <c r="V15" s="262">
        <f>+U15+V11-1</f>
        <v>46234</v>
      </c>
      <c r="W15" s="264"/>
      <c r="X15" s="264"/>
    </row>
    <row r="16" s="22" customFormat="1" ht="15" spans="1:27">
      <c r="A16" s="98"/>
      <c r="B16" s="259"/>
      <c r="C16" s="109"/>
      <c r="D16" s="260"/>
      <c r="E16" s="260"/>
      <c r="F16" s="98"/>
      <c r="G16" s="260"/>
      <c r="H16" s="265" t="s">
        <v>52</v>
      </c>
      <c r="I16" s="266"/>
      <c r="J16" s="266"/>
      <c r="K16" s="266"/>
      <c r="L16" s="266"/>
      <c r="M16" s="266"/>
      <c r="N16" s="266"/>
      <c r="O16" s="266"/>
      <c r="P16" s="266"/>
      <c r="Q16" s="266"/>
      <c r="R16" s="266"/>
      <c r="S16" s="266"/>
      <c r="T16" s="266"/>
      <c r="U16" s="266"/>
      <c r="V16" s="266"/>
      <c r="W16" s="266"/>
      <c r="X16" s="113"/>
    </row>
    <row r="17" s="22" customFormat="1" ht="37.8" customHeight="1" spans="1:24">
      <c r="A17" s="98">
        <v>2</v>
      </c>
      <c r="B17" s="94" t="s">
        <v>126</v>
      </c>
      <c r="C17" s="95"/>
      <c r="D17" s="260">
        <v>31</v>
      </c>
      <c r="E17" s="260" t="s">
        <v>49</v>
      </c>
      <c r="F17" s="98">
        <v>2</v>
      </c>
      <c r="G17" s="260" t="s">
        <v>68</v>
      </c>
      <c r="H17" s="261" t="s">
        <v>51</v>
      </c>
      <c r="I17" s="262">
        <v>46097</v>
      </c>
      <c r="J17" s="262">
        <f>+I17+$J$11+2</f>
        <v>46111</v>
      </c>
      <c r="K17" s="262">
        <f>+J17+$K$11</f>
        <v>46114</v>
      </c>
      <c r="L17" s="262">
        <f>+K17+$L$11+2</f>
        <v>46146</v>
      </c>
      <c r="M17" s="262">
        <f t="shared" ref="M17:M29" si="0">+L17+$M$11</f>
        <v>46161</v>
      </c>
      <c r="N17" s="262">
        <f>+M17+$N$11+1</f>
        <v>46174</v>
      </c>
      <c r="O17" s="262">
        <f t="shared" ref="O17:O29" si="1">+N17+$O$11</f>
        <v>46189</v>
      </c>
      <c r="P17" s="262">
        <f t="shared" ref="P17:P29" si="2">+O17+$P$11</f>
        <v>46196</v>
      </c>
      <c r="Q17" s="262">
        <f>+P17+$Q$11+1</f>
        <v>46209</v>
      </c>
      <c r="R17" s="262"/>
      <c r="S17" s="262">
        <f>+Q17+S11</f>
        <v>46216</v>
      </c>
      <c r="T17" s="262">
        <f>+S17+T11</f>
        <v>46226</v>
      </c>
      <c r="U17" s="262">
        <f>+T17+U11+1</f>
        <v>46230</v>
      </c>
      <c r="V17" s="262">
        <f>+U17+V11+2</f>
        <v>46237</v>
      </c>
      <c r="W17" s="264"/>
      <c r="X17" s="264"/>
    </row>
    <row r="18" s="22" customFormat="1" ht="34.8" customHeight="1" spans="1:24">
      <c r="A18" s="98"/>
      <c r="B18" s="94"/>
      <c r="C18" s="109"/>
      <c r="D18" s="260"/>
      <c r="E18" s="260"/>
      <c r="F18" s="98"/>
      <c r="G18" s="260"/>
      <c r="H18" s="265" t="s">
        <v>52</v>
      </c>
      <c r="I18" s="266"/>
      <c r="J18" s="266"/>
      <c r="K18" s="266"/>
      <c r="L18" s="266"/>
      <c r="M18" s="266"/>
      <c r="N18" s="266"/>
      <c r="O18" s="266"/>
      <c r="P18" s="266"/>
      <c r="Q18" s="266"/>
      <c r="R18" s="113"/>
      <c r="S18" s="113"/>
      <c r="T18" s="113"/>
      <c r="U18" s="113"/>
      <c r="V18" s="113"/>
      <c r="W18" s="113"/>
      <c r="X18" s="113"/>
    </row>
    <row r="19" s="22" customFormat="1" ht="32.25" customHeight="1" spans="1:24">
      <c r="A19" s="98">
        <v>3</v>
      </c>
      <c r="B19" s="94" t="s">
        <v>127</v>
      </c>
      <c r="C19" s="95"/>
      <c r="D19" s="260">
        <v>31</v>
      </c>
      <c r="E19" s="260" t="s">
        <v>49</v>
      </c>
      <c r="F19" s="98">
        <v>3</v>
      </c>
      <c r="G19" s="260" t="s">
        <v>50</v>
      </c>
      <c r="H19" s="267" t="s">
        <v>51</v>
      </c>
      <c r="I19" s="262">
        <v>46097</v>
      </c>
      <c r="J19" s="262">
        <f t="shared" ref="J19:J27" si="3">+I19+$J$11</f>
        <v>46109</v>
      </c>
      <c r="K19" s="262">
        <f>+J19+$K$11</f>
        <v>46112</v>
      </c>
      <c r="L19" s="262">
        <f>+K19+$L$11+2</f>
        <v>46144</v>
      </c>
      <c r="M19" s="262">
        <f t="shared" si="0"/>
        <v>46159</v>
      </c>
      <c r="N19" s="262">
        <f>+M19+$N$11+1</f>
        <v>46172</v>
      </c>
      <c r="O19" s="262">
        <f t="shared" si="1"/>
        <v>46187</v>
      </c>
      <c r="P19" s="262">
        <f t="shared" si="2"/>
        <v>46194</v>
      </c>
      <c r="Q19" s="262">
        <f>+P19+$Q$11+1</f>
        <v>46207</v>
      </c>
      <c r="R19" s="262"/>
      <c r="S19" s="262">
        <f>+Q19+S11</f>
        <v>46214</v>
      </c>
      <c r="T19" s="262">
        <f>+S19+T11</f>
        <v>46224</v>
      </c>
      <c r="U19" s="262">
        <f>+T19+U11+1</f>
        <v>46228</v>
      </c>
      <c r="V19" s="262">
        <f>+U19+V11-1</f>
        <v>46232</v>
      </c>
      <c r="W19" s="262"/>
      <c r="X19" s="262"/>
    </row>
    <row r="20" s="22" customFormat="1" ht="43.05" customHeight="1" spans="1:24">
      <c r="A20" s="98"/>
      <c r="B20" s="94"/>
      <c r="C20" s="109"/>
      <c r="D20" s="260"/>
      <c r="E20" s="260"/>
      <c r="F20" s="98"/>
      <c r="G20" s="260"/>
      <c r="H20" s="265" t="s">
        <v>52</v>
      </c>
      <c r="I20" s="266"/>
      <c r="J20" s="266"/>
      <c r="K20" s="266"/>
      <c r="L20" s="266"/>
      <c r="M20" s="266"/>
      <c r="N20" s="266"/>
      <c r="O20" s="266"/>
      <c r="P20" s="266"/>
      <c r="Q20" s="266"/>
      <c r="R20" s="113"/>
      <c r="S20" s="113"/>
      <c r="T20" s="113"/>
      <c r="U20" s="113"/>
      <c r="V20" s="113"/>
      <c r="W20" s="113"/>
      <c r="X20" s="113"/>
    </row>
    <row r="21" s="22" customFormat="1" ht="50.4" customHeight="1" spans="1:24">
      <c r="A21" s="98">
        <v>4</v>
      </c>
      <c r="B21" s="131" t="s">
        <v>128</v>
      </c>
      <c r="C21" s="132"/>
      <c r="D21" s="260">
        <v>31</v>
      </c>
      <c r="E21" s="260" t="s">
        <v>49</v>
      </c>
      <c r="F21" s="98">
        <v>4</v>
      </c>
      <c r="G21" s="260" t="s">
        <v>50</v>
      </c>
      <c r="H21" s="261" t="s">
        <v>51</v>
      </c>
      <c r="I21" s="262">
        <v>46098</v>
      </c>
      <c r="J21" s="262">
        <f>+I21+$J$11</f>
        <v>46110</v>
      </c>
      <c r="K21" s="262">
        <f>+J21+$K$11+2</f>
        <v>46115</v>
      </c>
      <c r="L21" s="262">
        <f t="shared" ref="L21:L29" si="4">+K21+$L$11</f>
        <v>46145</v>
      </c>
      <c r="M21" s="262">
        <f t="shared" si="0"/>
        <v>46160</v>
      </c>
      <c r="N21" s="262">
        <f t="shared" ref="N21:N29" si="5">+M21+$N$11</f>
        <v>46172</v>
      </c>
      <c r="O21" s="262">
        <f t="shared" si="1"/>
        <v>46187</v>
      </c>
      <c r="P21" s="262">
        <f t="shared" si="2"/>
        <v>46194</v>
      </c>
      <c r="Q21" s="262">
        <f t="shared" ref="Q21:Q29" si="6">+P21+$Q$11</f>
        <v>46206</v>
      </c>
      <c r="R21" s="262"/>
      <c r="S21" s="262">
        <f>+Q21+S11</f>
        <v>46213</v>
      </c>
      <c r="T21" s="262">
        <f>+S21+T11</f>
        <v>46223</v>
      </c>
      <c r="U21" s="262">
        <f>+T21+U11+1</f>
        <v>46227</v>
      </c>
      <c r="V21" s="262">
        <f>+U21+V11-1</f>
        <v>46231</v>
      </c>
      <c r="W21" s="262"/>
      <c r="X21" s="262"/>
    </row>
    <row r="22" s="22" customFormat="1" ht="28" customHeight="1" spans="1:24">
      <c r="A22" s="98"/>
      <c r="B22" s="131"/>
      <c r="C22" s="133"/>
      <c r="D22" s="260"/>
      <c r="E22" s="260"/>
      <c r="F22" s="98"/>
      <c r="G22" s="260"/>
      <c r="H22" s="268" t="s">
        <v>52</v>
      </c>
      <c r="I22" s="266"/>
      <c r="J22" s="266"/>
      <c r="K22" s="266"/>
      <c r="L22" s="266"/>
      <c r="M22" s="266"/>
      <c r="N22" s="266"/>
      <c r="O22" s="266"/>
      <c r="P22" s="266"/>
      <c r="Q22" s="266"/>
      <c r="R22" s="113"/>
      <c r="S22" s="113"/>
      <c r="T22" s="113"/>
      <c r="U22" s="113"/>
      <c r="V22" s="113"/>
      <c r="W22" s="113"/>
      <c r="X22" s="113"/>
    </row>
    <row r="23" s="22" customFormat="1" ht="48" customHeight="1" spans="1:24">
      <c r="A23" s="98">
        <v>5</v>
      </c>
      <c r="B23" s="269" t="s">
        <v>129</v>
      </c>
      <c r="C23" s="270"/>
      <c r="D23" s="260">
        <v>31</v>
      </c>
      <c r="E23" s="260" t="s">
        <v>49</v>
      </c>
      <c r="F23" s="98">
        <v>5</v>
      </c>
      <c r="G23" s="260" t="s">
        <v>50</v>
      </c>
      <c r="H23" s="261" t="s">
        <v>51</v>
      </c>
      <c r="I23" s="262">
        <v>46098</v>
      </c>
      <c r="J23" s="262">
        <f>+I23+$J$11+2</f>
        <v>46112</v>
      </c>
      <c r="K23" s="262">
        <f t="shared" ref="K23:K29" si="7">+J23+$K$11</f>
        <v>46115</v>
      </c>
      <c r="L23" s="262">
        <f>+K23+$L$11+2</f>
        <v>46147</v>
      </c>
      <c r="M23" s="262">
        <f t="shared" si="0"/>
        <v>46162</v>
      </c>
      <c r="N23" s="262">
        <f>+M23+$N$11+1</f>
        <v>46175</v>
      </c>
      <c r="O23" s="262">
        <f t="shared" si="1"/>
        <v>46190</v>
      </c>
      <c r="P23" s="262">
        <f t="shared" si="2"/>
        <v>46197</v>
      </c>
      <c r="Q23" s="262">
        <f>+P23+$Q$11+1</f>
        <v>46210</v>
      </c>
      <c r="R23" s="262"/>
      <c r="S23" s="262">
        <f>+Q23+S11</f>
        <v>46217</v>
      </c>
      <c r="T23" s="262">
        <f>+S23+T11</f>
        <v>46227</v>
      </c>
      <c r="U23" s="262">
        <f>+T23+U11+1</f>
        <v>46231</v>
      </c>
      <c r="V23" s="262">
        <f>+U23+V11+2</f>
        <v>46238</v>
      </c>
      <c r="W23" s="262"/>
      <c r="X23" s="262"/>
    </row>
    <row r="24" s="22" customFormat="1" ht="24" customHeight="1" spans="1:24">
      <c r="A24" s="98"/>
      <c r="B24" s="269"/>
      <c r="C24" s="271"/>
      <c r="D24" s="260"/>
      <c r="E24" s="260"/>
      <c r="F24" s="98"/>
      <c r="G24" s="260"/>
      <c r="H24" s="265" t="s">
        <v>52</v>
      </c>
      <c r="I24" s="266"/>
      <c r="J24" s="266"/>
      <c r="K24" s="266"/>
      <c r="L24" s="266"/>
      <c r="M24" s="266"/>
      <c r="N24" s="266"/>
      <c r="O24" s="266"/>
      <c r="P24" s="266"/>
      <c r="Q24" s="266"/>
      <c r="R24" s="113"/>
      <c r="S24" s="113"/>
      <c r="T24" s="113"/>
      <c r="U24" s="113"/>
      <c r="V24" s="113"/>
      <c r="W24" s="113"/>
      <c r="X24" s="113"/>
    </row>
    <row r="25" s="22" customFormat="1" ht="43.5" customHeight="1" spans="1:24">
      <c r="A25" s="98">
        <v>6</v>
      </c>
      <c r="B25" s="272" t="s">
        <v>130</v>
      </c>
      <c r="C25" s="273"/>
      <c r="D25" s="260">
        <v>31</v>
      </c>
      <c r="E25" s="260" t="s">
        <v>49</v>
      </c>
      <c r="F25" s="98">
        <v>6</v>
      </c>
      <c r="G25" s="260" t="s">
        <v>50</v>
      </c>
      <c r="H25" s="261" t="s">
        <v>51</v>
      </c>
      <c r="I25" s="262">
        <v>46098</v>
      </c>
      <c r="J25" s="262">
        <f>+I25+$J$11</f>
        <v>46110</v>
      </c>
      <c r="K25" s="262">
        <f t="shared" si="7"/>
        <v>46113</v>
      </c>
      <c r="L25" s="262">
        <f>+K25+$L$11+2</f>
        <v>46145</v>
      </c>
      <c r="M25" s="262">
        <f t="shared" si="0"/>
        <v>46160</v>
      </c>
      <c r="N25" s="262">
        <f>+M25+$N$11+1</f>
        <v>46173</v>
      </c>
      <c r="O25" s="262">
        <f t="shared" si="1"/>
        <v>46188</v>
      </c>
      <c r="P25" s="262">
        <f t="shared" si="2"/>
        <v>46195</v>
      </c>
      <c r="Q25" s="262">
        <f>+P25+$Q$11+1</f>
        <v>46208</v>
      </c>
      <c r="R25" s="262"/>
      <c r="S25" s="262">
        <f>+Q25+S11</f>
        <v>46215</v>
      </c>
      <c r="T25" s="262">
        <f>+S25+T11</f>
        <v>46225</v>
      </c>
      <c r="U25" s="262">
        <f>+T25+U11+1</f>
        <v>46229</v>
      </c>
      <c r="V25" s="262">
        <f>+U25+V11-1</f>
        <v>46233</v>
      </c>
      <c r="W25" s="264"/>
      <c r="X25" s="264"/>
    </row>
    <row r="26" s="22" customFormat="1" ht="31.05" customHeight="1" spans="1:24">
      <c r="A26" s="98"/>
      <c r="B26" s="272"/>
      <c r="C26" s="274"/>
      <c r="D26" s="260"/>
      <c r="E26" s="260"/>
      <c r="F26" s="98"/>
      <c r="G26" s="260"/>
      <c r="H26" s="268" t="s">
        <v>52</v>
      </c>
      <c r="I26" s="266"/>
      <c r="J26" s="266"/>
      <c r="K26" s="266"/>
      <c r="L26" s="266"/>
      <c r="M26" s="266"/>
      <c r="N26" s="266"/>
      <c r="O26" s="266"/>
      <c r="P26" s="266"/>
      <c r="Q26" s="266"/>
      <c r="R26" s="113"/>
      <c r="S26" s="113"/>
      <c r="T26" s="113"/>
      <c r="U26" s="113"/>
      <c r="V26" s="113"/>
      <c r="W26" s="113"/>
      <c r="X26" s="113"/>
    </row>
    <row r="27" s="22" customFormat="1" ht="25.2" customHeight="1" spans="1:24">
      <c r="A27" s="98">
        <v>7</v>
      </c>
      <c r="B27" s="131" t="s">
        <v>131</v>
      </c>
      <c r="C27" s="132"/>
      <c r="D27" s="260">
        <v>31</v>
      </c>
      <c r="E27" s="260" t="s">
        <v>49</v>
      </c>
      <c r="F27" s="98">
        <v>7</v>
      </c>
      <c r="G27" s="260" t="s">
        <v>50</v>
      </c>
      <c r="H27" s="261" t="s">
        <v>51</v>
      </c>
      <c r="I27" s="262">
        <v>46104</v>
      </c>
      <c r="J27" s="262">
        <f t="shared" si="3"/>
        <v>46116</v>
      </c>
      <c r="K27" s="262">
        <f>+J27+$K$11+2</f>
        <v>46121</v>
      </c>
      <c r="L27" s="262">
        <f t="shared" si="4"/>
        <v>46151</v>
      </c>
      <c r="M27" s="262">
        <f t="shared" si="0"/>
        <v>46166</v>
      </c>
      <c r="N27" s="262">
        <f t="shared" si="5"/>
        <v>46178</v>
      </c>
      <c r="O27" s="262">
        <f t="shared" si="1"/>
        <v>46193</v>
      </c>
      <c r="P27" s="262">
        <f t="shared" si="2"/>
        <v>46200</v>
      </c>
      <c r="Q27" s="262">
        <f t="shared" si="6"/>
        <v>46212</v>
      </c>
      <c r="R27" s="262"/>
      <c r="S27" s="262">
        <f>+Q27+S11</f>
        <v>46219</v>
      </c>
      <c r="T27" s="262">
        <f>+S27+T11</f>
        <v>46229</v>
      </c>
      <c r="U27" s="262">
        <f>+T27+U11+1</f>
        <v>46233</v>
      </c>
      <c r="V27" s="262">
        <f>+U27+V11-1</f>
        <v>46237</v>
      </c>
      <c r="W27" s="264"/>
      <c r="X27" s="264"/>
    </row>
    <row r="28" s="22" customFormat="1" ht="40.95" customHeight="1" spans="1:24">
      <c r="A28" s="98"/>
      <c r="B28" s="131"/>
      <c r="C28" s="133"/>
      <c r="D28" s="260"/>
      <c r="E28" s="260"/>
      <c r="F28" s="98"/>
      <c r="G28" s="260"/>
      <c r="H28" s="268" t="s">
        <v>52</v>
      </c>
      <c r="I28" s="266"/>
      <c r="J28" s="266"/>
      <c r="K28" s="266"/>
      <c r="L28" s="266"/>
      <c r="M28" s="266"/>
      <c r="N28" s="266"/>
      <c r="O28" s="266"/>
      <c r="P28" s="266"/>
      <c r="Q28" s="266"/>
      <c r="R28" s="113"/>
      <c r="S28" s="113"/>
      <c r="T28" s="113"/>
      <c r="U28" s="113"/>
      <c r="V28" s="113"/>
      <c r="W28" s="113"/>
      <c r="X28" s="113"/>
    </row>
    <row r="29" s="22" customFormat="1" ht="36" customHeight="1" spans="1:24">
      <c r="A29" s="98">
        <v>8</v>
      </c>
      <c r="B29" s="131" t="s">
        <v>132</v>
      </c>
      <c r="C29" s="132"/>
      <c r="D29" s="260">
        <v>31</v>
      </c>
      <c r="E29" s="260" t="s">
        <v>49</v>
      </c>
      <c r="F29" s="98">
        <v>8</v>
      </c>
      <c r="G29" s="260" t="s">
        <v>50</v>
      </c>
      <c r="H29" s="261" t="s">
        <v>51</v>
      </c>
      <c r="I29" s="262">
        <v>46104</v>
      </c>
      <c r="J29" s="262">
        <f>+I29+$J$11-1</f>
        <v>46115</v>
      </c>
      <c r="K29" s="262">
        <f t="shared" si="7"/>
        <v>46118</v>
      </c>
      <c r="L29" s="262">
        <f t="shared" si="4"/>
        <v>46148</v>
      </c>
      <c r="M29" s="262">
        <f t="shared" si="0"/>
        <v>46163</v>
      </c>
      <c r="N29" s="262">
        <f t="shared" si="5"/>
        <v>46175</v>
      </c>
      <c r="O29" s="262">
        <f t="shared" si="1"/>
        <v>46190</v>
      </c>
      <c r="P29" s="262">
        <f t="shared" si="2"/>
        <v>46197</v>
      </c>
      <c r="Q29" s="262">
        <f t="shared" si="6"/>
        <v>46209</v>
      </c>
      <c r="R29" s="262"/>
      <c r="S29" s="262">
        <f>+Q29+S11</f>
        <v>46216</v>
      </c>
      <c r="T29" s="262">
        <f>+S29+T11</f>
        <v>46226</v>
      </c>
      <c r="U29" s="262">
        <f>+T29+U11+1</f>
        <v>46230</v>
      </c>
      <c r="V29" s="262">
        <f>+U29+V11-1</f>
        <v>46234</v>
      </c>
      <c r="W29" s="264"/>
      <c r="X29" s="264"/>
    </row>
    <row r="30" s="22" customFormat="1" ht="22.95" customHeight="1" spans="1:24">
      <c r="A30" s="98"/>
      <c r="B30" s="131"/>
      <c r="C30" s="133"/>
      <c r="D30" s="260"/>
      <c r="E30" s="260"/>
      <c r="F30" s="98"/>
      <c r="G30" s="260"/>
      <c r="H30" s="268" t="s">
        <v>52</v>
      </c>
      <c r="I30" s="266"/>
      <c r="J30" s="266"/>
      <c r="K30" s="266"/>
      <c r="L30" s="266"/>
      <c r="M30" s="266"/>
      <c r="N30" s="266"/>
      <c r="O30" s="266"/>
      <c r="P30" s="266"/>
      <c r="Q30" s="266"/>
      <c r="R30" s="113"/>
      <c r="S30" s="113"/>
      <c r="T30" s="113"/>
      <c r="U30" s="113"/>
      <c r="V30" s="113"/>
      <c r="W30" s="113"/>
      <c r="X30" s="113"/>
    </row>
    <row r="31" s="22" customFormat="1" ht="40.2" customHeight="1" spans="1:24">
      <c r="A31" s="98">
        <v>9</v>
      </c>
      <c r="B31" s="272" t="s">
        <v>133</v>
      </c>
      <c r="C31" s="273"/>
      <c r="D31" s="260">
        <v>31</v>
      </c>
      <c r="E31" s="260" t="s">
        <v>49</v>
      </c>
      <c r="F31" s="98">
        <v>9</v>
      </c>
      <c r="G31" s="260" t="s">
        <v>50</v>
      </c>
      <c r="H31" s="261" t="s">
        <v>51</v>
      </c>
      <c r="I31" s="262">
        <v>46104</v>
      </c>
      <c r="J31" s="262">
        <f>+I31+$J$11</f>
        <v>46116</v>
      </c>
      <c r="K31" s="262">
        <f t="shared" ref="K31" si="8">+J31+$K$11</f>
        <v>46119</v>
      </c>
      <c r="L31" s="262">
        <f>+K31+$L$11+2</f>
        <v>46151</v>
      </c>
      <c r="M31" s="262">
        <f t="shared" ref="M31" si="9">+L31+$M$11</f>
        <v>46166</v>
      </c>
      <c r="N31" s="262">
        <f>+M31+$N$11+1</f>
        <v>46179</v>
      </c>
      <c r="O31" s="262">
        <f t="shared" ref="O31" si="10">+N31+$O$11</f>
        <v>46194</v>
      </c>
      <c r="P31" s="262">
        <f t="shared" ref="P31" si="11">+O31+$P$11</f>
        <v>46201</v>
      </c>
      <c r="Q31" s="262">
        <f>+P31+$Q$11+1</f>
        <v>46214</v>
      </c>
      <c r="R31" s="262"/>
      <c r="S31" s="262">
        <f>+Q31+S11</f>
        <v>46221</v>
      </c>
      <c r="T31" s="262">
        <f>+S31+T11</f>
        <v>46231</v>
      </c>
      <c r="U31" s="262">
        <f>+T31+U11+1</f>
        <v>46235</v>
      </c>
      <c r="V31" s="262">
        <f>+U31+V11-1</f>
        <v>46239</v>
      </c>
      <c r="W31" s="264"/>
      <c r="X31" s="264"/>
    </row>
    <row r="32" s="22" customFormat="1" ht="22.95" customHeight="1" spans="1:24">
      <c r="A32" s="98"/>
      <c r="B32" s="272"/>
      <c r="C32" s="274"/>
      <c r="D32" s="260"/>
      <c r="E32" s="260"/>
      <c r="F32" s="98"/>
      <c r="G32" s="260"/>
      <c r="H32" s="268" t="s">
        <v>52</v>
      </c>
      <c r="I32" s="266"/>
      <c r="J32" s="266"/>
      <c r="K32" s="266"/>
      <c r="L32" s="266"/>
      <c r="M32" s="266"/>
      <c r="N32" s="266"/>
      <c r="O32" s="266"/>
      <c r="P32" s="266"/>
      <c r="Q32" s="266"/>
      <c r="R32" s="113"/>
      <c r="S32" s="113"/>
      <c r="T32" s="113"/>
      <c r="U32" s="113"/>
      <c r="V32" s="113"/>
      <c r="W32" s="113"/>
      <c r="X32" s="113"/>
    </row>
    <row r="33" s="22" customFormat="1" ht="49.2" customHeight="1" spans="1:24">
      <c r="A33" s="98">
        <v>10</v>
      </c>
      <c r="B33" s="131" t="s">
        <v>134</v>
      </c>
      <c r="C33" s="132"/>
      <c r="D33" s="260">
        <v>31</v>
      </c>
      <c r="E33" s="260" t="s">
        <v>49</v>
      </c>
      <c r="F33" s="98">
        <v>10</v>
      </c>
      <c r="G33" s="260" t="s">
        <v>50</v>
      </c>
      <c r="H33" s="261" t="s">
        <v>51</v>
      </c>
      <c r="I33" s="262">
        <v>46105</v>
      </c>
      <c r="J33" s="262">
        <f>+I33+$J$11</f>
        <v>46117</v>
      </c>
      <c r="K33" s="262">
        <f>+J33+$K$11+2</f>
        <v>46122</v>
      </c>
      <c r="L33" s="262">
        <f>+K33+$L$11+2</f>
        <v>46154</v>
      </c>
      <c r="M33" s="262">
        <f>+L33+$M$11+2</f>
        <v>46171</v>
      </c>
      <c r="N33" s="262">
        <f>+M33+$N$11+2</f>
        <v>46185</v>
      </c>
      <c r="O33" s="262">
        <f t="shared" ref="O33" si="12">+N33+$O$11</f>
        <v>46200</v>
      </c>
      <c r="P33" s="262">
        <f t="shared" ref="P33" si="13">+O33+$P$11</f>
        <v>46207</v>
      </c>
      <c r="Q33" s="262">
        <f>+P33+$Q$11+1</f>
        <v>46220</v>
      </c>
      <c r="R33" s="262"/>
      <c r="S33" s="262">
        <f>+Q33+$S$11</f>
        <v>46227</v>
      </c>
      <c r="T33" s="262">
        <f>+S33+$T$11</f>
        <v>46237</v>
      </c>
      <c r="U33" s="262">
        <f>+T33+$U$11+1</f>
        <v>46241</v>
      </c>
      <c r="V33" s="262">
        <f>+U33+$V$11-1</f>
        <v>46245</v>
      </c>
      <c r="W33" s="264"/>
      <c r="X33" s="264"/>
    </row>
    <row r="34" s="22" customFormat="1" customHeight="1" spans="1:24">
      <c r="A34" s="98"/>
      <c r="B34" s="131"/>
      <c r="C34" s="133"/>
      <c r="D34" s="260"/>
      <c r="E34" s="260"/>
      <c r="F34" s="98"/>
      <c r="G34" s="260"/>
      <c r="H34" s="268" t="s">
        <v>52</v>
      </c>
      <c r="I34" s="266"/>
      <c r="J34" s="266"/>
      <c r="K34" s="266"/>
      <c r="L34" s="266"/>
      <c r="M34" s="266"/>
      <c r="N34" s="266"/>
      <c r="O34" s="266"/>
      <c r="P34" s="266"/>
      <c r="Q34" s="266"/>
      <c r="R34" s="113"/>
      <c r="S34" s="113"/>
      <c r="T34" s="113"/>
      <c r="U34" s="113"/>
      <c r="V34" s="113"/>
      <c r="W34" s="113"/>
      <c r="X34" s="113"/>
    </row>
    <row r="35" s="22" customFormat="1" ht="34.5" customHeight="1" spans="1:24">
      <c r="A35" s="98">
        <v>11</v>
      </c>
      <c r="B35" s="131" t="s">
        <v>135</v>
      </c>
      <c r="C35" s="132"/>
      <c r="D35" s="260">
        <v>31</v>
      </c>
      <c r="E35" s="260" t="s">
        <v>49</v>
      </c>
      <c r="F35" s="98">
        <v>11</v>
      </c>
      <c r="G35" s="260" t="s">
        <v>50</v>
      </c>
      <c r="H35" s="261" t="s">
        <v>51</v>
      </c>
      <c r="I35" s="262">
        <v>46105</v>
      </c>
      <c r="J35" s="262">
        <f>+I35+$J$11+2</f>
        <v>46119</v>
      </c>
      <c r="K35" s="262">
        <f t="shared" ref="K35" si="14">+J35+$K$11</f>
        <v>46122</v>
      </c>
      <c r="L35" s="262">
        <f>+K35+$L$11+2</f>
        <v>46154</v>
      </c>
      <c r="M35" s="262">
        <f t="shared" ref="M35" si="15">+L35+$M$11</f>
        <v>46169</v>
      </c>
      <c r="N35" s="262">
        <f>+M35+$N$11+1</f>
        <v>46182</v>
      </c>
      <c r="O35" s="262">
        <f t="shared" ref="O35" si="16">+N35+$O$11</f>
        <v>46197</v>
      </c>
      <c r="P35" s="262">
        <f t="shared" ref="P35" si="17">+O35+$P$11</f>
        <v>46204</v>
      </c>
      <c r="Q35" s="262">
        <f>+P35+$Q$11+1</f>
        <v>46217</v>
      </c>
      <c r="R35" s="262"/>
      <c r="S35" s="262">
        <f>+Q35+$S$11</f>
        <v>46224</v>
      </c>
      <c r="T35" s="262">
        <f>+S35+$T$11</f>
        <v>46234</v>
      </c>
      <c r="U35" s="262">
        <f>+T35+$U$11+1</f>
        <v>46238</v>
      </c>
      <c r="V35" s="262">
        <f>+U35+$V$11-1</f>
        <v>46242</v>
      </c>
      <c r="W35" s="264"/>
      <c r="X35" s="264"/>
    </row>
    <row r="36" s="22" customFormat="1" ht="4" customHeight="1" spans="1:24">
      <c r="A36" s="98"/>
      <c r="B36" s="131"/>
      <c r="C36" s="133"/>
      <c r="D36" s="260"/>
      <c r="E36" s="260"/>
      <c r="F36" s="98"/>
      <c r="G36" s="260"/>
      <c r="H36" s="268" t="s">
        <v>52</v>
      </c>
      <c r="I36" s="266"/>
      <c r="J36" s="266"/>
      <c r="K36" s="266"/>
      <c r="L36" s="266"/>
      <c r="M36" s="266"/>
      <c r="N36" s="266"/>
      <c r="O36" s="266"/>
      <c r="P36" s="266"/>
      <c r="Q36" s="266"/>
      <c r="R36" s="113"/>
      <c r="S36" s="113"/>
      <c r="T36" s="113"/>
      <c r="U36" s="113"/>
      <c r="V36" s="113"/>
      <c r="W36" s="113"/>
      <c r="X36" s="113"/>
    </row>
    <row r="37" s="22" customFormat="1" ht="34.5" customHeight="1" spans="1:24">
      <c r="A37" s="98">
        <v>12</v>
      </c>
      <c r="B37" s="269" t="s">
        <v>136</v>
      </c>
      <c r="C37" s="270"/>
      <c r="D37" s="260">
        <v>31</v>
      </c>
      <c r="E37" s="260" t="s">
        <v>49</v>
      </c>
      <c r="F37" s="98">
        <v>12</v>
      </c>
      <c r="G37" s="260" t="s">
        <v>50</v>
      </c>
      <c r="H37" s="261" t="s">
        <v>51</v>
      </c>
      <c r="I37" s="262">
        <v>46106</v>
      </c>
      <c r="J37" s="262">
        <f>+I37+$J$11</f>
        <v>46118</v>
      </c>
      <c r="K37" s="262">
        <f t="shared" ref="K37" si="18">+J37+$K$11</f>
        <v>46121</v>
      </c>
      <c r="L37" s="262">
        <f>+K37+$L$11+15+1</f>
        <v>46167</v>
      </c>
      <c r="M37" s="262">
        <f>+L37+$M$11</f>
        <v>46182</v>
      </c>
      <c r="N37" s="262">
        <f>+M37+$N$11+1</f>
        <v>46195</v>
      </c>
      <c r="O37" s="262">
        <f t="shared" ref="O37" si="19">+N37+$O$11</f>
        <v>46210</v>
      </c>
      <c r="P37" s="262">
        <f t="shared" ref="P37" si="20">+O37+$P$11</f>
        <v>46217</v>
      </c>
      <c r="Q37" s="262">
        <f>+P37+$Q$11+1</f>
        <v>46230</v>
      </c>
      <c r="R37" s="262"/>
      <c r="S37" s="262">
        <f>+Q37+$S$11</f>
        <v>46237</v>
      </c>
      <c r="T37" s="262">
        <f>+S37+$T$11</f>
        <v>46247</v>
      </c>
      <c r="U37" s="262">
        <f>+T37+$U$11+1</f>
        <v>46251</v>
      </c>
      <c r="V37" s="262">
        <f>+U37+$V$11+2</f>
        <v>46258</v>
      </c>
      <c r="W37" s="264"/>
      <c r="X37" s="264"/>
    </row>
    <row r="38" s="22" customFormat="1" ht="40.95" customHeight="1" spans="1:24">
      <c r="A38" s="98"/>
      <c r="B38" s="269"/>
      <c r="C38" s="271"/>
      <c r="D38" s="260"/>
      <c r="E38" s="260"/>
      <c r="F38" s="98"/>
      <c r="G38" s="260"/>
      <c r="H38" s="268" t="s">
        <v>52</v>
      </c>
      <c r="I38" s="266"/>
      <c r="J38" s="266"/>
      <c r="K38" s="266"/>
      <c r="L38" s="266"/>
      <c r="M38" s="266"/>
      <c r="N38" s="266"/>
      <c r="O38" s="266"/>
      <c r="P38" s="266"/>
      <c r="Q38" s="266"/>
      <c r="R38" s="113"/>
      <c r="S38" s="113"/>
      <c r="T38" s="113"/>
      <c r="U38" s="113"/>
      <c r="V38" s="113"/>
      <c r="W38" s="113"/>
      <c r="X38" s="113"/>
    </row>
    <row r="39" s="22" customFormat="1" ht="34.5" customHeight="1" spans="1:24">
      <c r="A39" s="98">
        <v>13</v>
      </c>
      <c r="B39" s="269" t="s">
        <v>137</v>
      </c>
      <c r="C39" s="270"/>
      <c r="D39" s="260">
        <v>31</v>
      </c>
      <c r="E39" s="260" t="s">
        <v>49</v>
      </c>
      <c r="F39" s="98">
        <v>13</v>
      </c>
      <c r="G39" s="260" t="s">
        <v>50</v>
      </c>
      <c r="H39" s="261" t="s">
        <v>51</v>
      </c>
      <c r="I39" s="262">
        <v>46106</v>
      </c>
      <c r="J39" s="262">
        <f>+I39+$J$11</f>
        <v>46118</v>
      </c>
      <c r="K39" s="262">
        <f>+J39+$K$11+2</f>
        <v>46123</v>
      </c>
      <c r="L39" s="262">
        <f>+K39+$L$11+15</f>
        <v>46168</v>
      </c>
      <c r="M39" s="262">
        <f>+L39+$M$11</f>
        <v>46183</v>
      </c>
      <c r="N39" s="262">
        <f>+M39+$N$11+2</f>
        <v>46197</v>
      </c>
      <c r="O39" s="262">
        <f>+N39+$O$11+2</f>
        <v>46214</v>
      </c>
      <c r="P39" s="262">
        <f t="shared" ref="P39" si="21">+O39+$P$11</f>
        <v>46221</v>
      </c>
      <c r="Q39" s="262">
        <f>+P39+$Q$11+2</f>
        <v>46235</v>
      </c>
      <c r="R39" s="262"/>
      <c r="S39" s="262">
        <f>+Q39+$S$11</f>
        <v>46242</v>
      </c>
      <c r="T39" s="262">
        <f>+S39+$T$11+1</f>
        <v>46253</v>
      </c>
      <c r="U39" s="262">
        <f>+T39+$U$11+1</f>
        <v>46257</v>
      </c>
      <c r="V39" s="262">
        <f>+U39+$V$11+1</f>
        <v>46263</v>
      </c>
      <c r="W39" s="264"/>
      <c r="X39" s="264"/>
    </row>
    <row r="40" s="22" customFormat="1" ht="34.5" customHeight="1" spans="1:24">
      <c r="A40" s="98"/>
      <c r="B40" s="269"/>
      <c r="C40" s="271"/>
      <c r="D40" s="260"/>
      <c r="E40" s="260"/>
      <c r="F40" s="98"/>
      <c r="G40" s="260"/>
      <c r="H40" s="268" t="s">
        <v>52</v>
      </c>
      <c r="I40" s="266"/>
      <c r="J40" s="266"/>
      <c r="K40" s="266"/>
      <c r="L40" s="266"/>
      <c r="M40" s="266"/>
      <c r="N40" s="266"/>
      <c r="O40" s="266"/>
      <c r="P40" s="266"/>
      <c r="Q40" s="266"/>
      <c r="R40" s="113"/>
      <c r="S40" s="113"/>
      <c r="T40" s="113"/>
      <c r="U40" s="113"/>
      <c r="V40" s="113"/>
      <c r="W40" s="113"/>
      <c r="X40" s="113"/>
    </row>
    <row r="41" s="22" customFormat="1" ht="34.5" customHeight="1" spans="1:24">
      <c r="A41" s="98">
        <v>14</v>
      </c>
      <c r="B41" s="272" t="s">
        <v>138</v>
      </c>
      <c r="C41" s="273"/>
      <c r="D41" s="260">
        <v>31</v>
      </c>
      <c r="E41" s="260" t="s">
        <v>49</v>
      </c>
      <c r="F41" s="98">
        <v>14</v>
      </c>
      <c r="G41" s="260" t="s">
        <v>50</v>
      </c>
      <c r="H41" s="261" t="s">
        <v>51</v>
      </c>
      <c r="I41" s="262">
        <v>46106</v>
      </c>
      <c r="J41" s="262">
        <f>+I41+$J$11+2</f>
        <v>46120</v>
      </c>
      <c r="K41" s="262">
        <f t="shared" ref="K41" si="22">+J41+$K$11</f>
        <v>46123</v>
      </c>
      <c r="L41" s="262">
        <f>+K41+$L$11+45</f>
        <v>46198</v>
      </c>
      <c r="M41" s="262">
        <f t="shared" ref="M41" si="23">+L41+$M$11</f>
        <v>46213</v>
      </c>
      <c r="N41" s="262">
        <f>+M41+$N$11+1</f>
        <v>46226</v>
      </c>
      <c r="O41" s="262">
        <f t="shared" ref="O41" si="24">+N41+$O$11</f>
        <v>46241</v>
      </c>
      <c r="P41" s="262">
        <f t="shared" ref="P41" si="25">+O41+$P$11</f>
        <v>46248</v>
      </c>
      <c r="Q41" s="262">
        <f>+P41+$Q$11+1</f>
        <v>46261</v>
      </c>
      <c r="R41" s="262"/>
      <c r="S41" s="262">
        <f>+Q41+$S$11</f>
        <v>46268</v>
      </c>
      <c r="T41" s="262">
        <f>+S41+$T$11</f>
        <v>46278</v>
      </c>
      <c r="U41" s="262">
        <f>+T41+$U$11+1</f>
        <v>46282</v>
      </c>
      <c r="V41" s="262">
        <f>+U41+$V$11+2</f>
        <v>46289</v>
      </c>
      <c r="W41" s="264"/>
      <c r="X41" s="264"/>
    </row>
    <row r="42" s="22" customFormat="1" ht="19.95" customHeight="1" spans="1:24">
      <c r="A42" s="98"/>
      <c r="B42" s="272"/>
      <c r="C42" s="274"/>
      <c r="D42" s="260"/>
      <c r="E42" s="260"/>
      <c r="F42" s="98"/>
      <c r="G42" s="260"/>
      <c r="H42" s="268" t="s">
        <v>52</v>
      </c>
      <c r="I42" s="266"/>
      <c r="J42" s="266"/>
      <c r="K42" s="266"/>
      <c r="L42" s="266"/>
      <c r="M42" s="266"/>
      <c r="N42" s="266"/>
      <c r="O42" s="266"/>
      <c r="P42" s="266"/>
      <c r="Q42" s="266"/>
      <c r="R42" s="113"/>
      <c r="S42" s="113"/>
      <c r="T42" s="113"/>
      <c r="U42" s="113"/>
      <c r="V42" s="113"/>
      <c r="W42" s="113"/>
      <c r="X42" s="113"/>
    </row>
    <row r="43" s="22" customFormat="1" ht="52.2" customHeight="1" spans="1:24">
      <c r="A43" s="98">
        <v>15</v>
      </c>
      <c r="B43" s="269" t="s">
        <v>139</v>
      </c>
      <c r="C43" s="270"/>
      <c r="D43" s="260">
        <v>31</v>
      </c>
      <c r="E43" s="260" t="s">
        <v>49</v>
      </c>
      <c r="F43" s="98">
        <v>15</v>
      </c>
      <c r="G43" s="260" t="s">
        <v>50</v>
      </c>
      <c r="H43" s="261" t="s">
        <v>51</v>
      </c>
      <c r="I43" s="262">
        <v>46107</v>
      </c>
      <c r="J43" s="262">
        <f>+I43+$J$11</f>
        <v>46119</v>
      </c>
      <c r="K43" s="262">
        <f t="shared" ref="K43" si="26">+J43+$K$11</f>
        <v>46122</v>
      </c>
      <c r="L43" s="262">
        <f>+K43+$L$11+2</f>
        <v>46154</v>
      </c>
      <c r="M43" s="262">
        <f t="shared" ref="M43" si="27">+L43+$M$11</f>
        <v>46169</v>
      </c>
      <c r="N43" s="262">
        <f>+M43+$N$11+1</f>
        <v>46182</v>
      </c>
      <c r="O43" s="262">
        <f t="shared" ref="O43" si="28">+N43+$O$11</f>
        <v>46197</v>
      </c>
      <c r="P43" s="262">
        <f t="shared" ref="P43" si="29">+O43+$P$11</f>
        <v>46204</v>
      </c>
      <c r="Q43" s="262">
        <f>+P43+$Q$11+1</f>
        <v>46217</v>
      </c>
      <c r="R43" s="262"/>
      <c r="S43" s="262">
        <f>+Q43+$S$11</f>
        <v>46224</v>
      </c>
      <c r="T43" s="262">
        <f>+S43+$T$11</f>
        <v>46234</v>
      </c>
      <c r="U43" s="262">
        <f>+T43+$U$11+1</f>
        <v>46238</v>
      </c>
      <c r="V43" s="262">
        <f>+U43+$V$11-1</f>
        <v>46242</v>
      </c>
      <c r="W43" s="264"/>
      <c r="X43" s="264"/>
    </row>
    <row r="44" s="22" customFormat="1" ht="32" customHeight="1" spans="1:24">
      <c r="A44" s="98"/>
      <c r="B44" s="269"/>
      <c r="C44" s="271"/>
      <c r="D44" s="260"/>
      <c r="E44" s="260"/>
      <c r="F44" s="98"/>
      <c r="G44" s="260"/>
      <c r="H44" s="268" t="s">
        <v>52</v>
      </c>
      <c r="I44" s="266"/>
      <c r="J44" s="266"/>
      <c r="K44" s="266"/>
      <c r="L44" s="266"/>
      <c r="M44" s="266"/>
      <c r="N44" s="266"/>
      <c r="O44" s="266"/>
      <c r="P44" s="266"/>
      <c r="Q44" s="266"/>
      <c r="R44" s="113"/>
      <c r="S44" s="113"/>
      <c r="T44" s="113"/>
      <c r="U44" s="113"/>
      <c r="V44" s="113"/>
      <c r="W44" s="113"/>
      <c r="X44" s="113"/>
    </row>
    <row r="45" s="22" customFormat="1" ht="34.5" customHeight="1" spans="1:24">
      <c r="A45" s="98">
        <v>16</v>
      </c>
      <c r="B45" s="275" t="s">
        <v>140</v>
      </c>
      <c r="C45" s="132"/>
      <c r="D45" s="260">
        <v>31</v>
      </c>
      <c r="E45" s="260" t="s">
        <v>49</v>
      </c>
      <c r="F45" s="98">
        <v>16</v>
      </c>
      <c r="G45" s="260" t="s">
        <v>50</v>
      </c>
      <c r="H45" s="261" t="s">
        <v>51</v>
      </c>
      <c r="I45" s="262">
        <v>46107</v>
      </c>
      <c r="J45" s="262">
        <f>+I45+$J$11</f>
        <v>46119</v>
      </c>
      <c r="K45" s="262">
        <f>+J45+$K$11+2</f>
        <v>46124</v>
      </c>
      <c r="L45" s="262">
        <f>+K45+$L$11+15</f>
        <v>46169</v>
      </c>
      <c r="M45" s="262">
        <f>+L45+$M$11</f>
        <v>46184</v>
      </c>
      <c r="N45" s="262">
        <f>+M45+$N$11+2</f>
        <v>46198</v>
      </c>
      <c r="O45" s="262">
        <f>+N45+$O$11+2</f>
        <v>46215</v>
      </c>
      <c r="P45" s="262">
        <f t="shared" ref="P45" si="30">+O45+$P$11</f>
        <v>46222</v>
      </c>
      <c r="Q45" s="262">
        <f>+P45+$Q$11+2</f>
        <v>46236</v>
      </c>
      <c r="R45" s="262"/>
      <c r="S45" s="262">
        <f>+Q45+$S$11</f>
        <v>46243</v>
      </c>
      <c r="T45" s="262">
        <f>+S45+$T$11+1</f>
        <v>46254</v>
      </c>
      <c r="U45" s="262">
        <f>+T45+$U$11+1</f>
        <v>46258</v>
      </c>
      <c r="V45" s="262">
        <f>+U45+$V$11+1</f>
        <v>46264</v>
      </c>
      <c r="W45" s="264"/>
      <c r="X45" s="264"/>
    </row>
    <row r="46" s="22" customFormat="1" customHeight="1" spans="1:24">
      <c r="A46" s="98"/>
      <c r="B46" s="275"/>
      <c r="C46" s="133"/>
      <c r="D46" s="260"/>
      <c r="E46" s="260"/>
      <c r="F46" s="98"/>
      <c r="G46" s="260"/>
      <c r="H46" s="268" t="s">
        <v>52</v>
      </c>
      <c r="I46" s="266"/>
      <c r="J46" s="266"/>
      <c r="K46" s="266"/>
      <c r="L46" s="266"/>
      <c r="M46" s="266"/>
      <c r="N46" s="266"/>
      <c r="O46" s="266"/>
      <c r="P46" s="266"/>
      <c r="Q46" s="266"/>
      <c r="R46" s="113"/>
      <c r="S46" s="113"/>
      <c r="T46" s="113"/>
      <c r="U46" s="113"/>
      <c r="V46" s="113"/>
      <c r="W46" s="113"/>
      <c r="X46" s="113"/>
    </row>
    <row r="47" s="22" customFormat="1" ht="39.6" customHeight="1" spans="1:24">
      <c r="A47" s="98">
        <v>17</v>
      </c>
      <c r="B47" s="131" t="s">
        <v>141</v>
      </c>
      <c r="C47" s="132"/>
      <c r="D47" s="260">
        <v>31</v>
      </c>
      <c r="E47" s="260" t="s">
        <v>49</v>
      </c>
      <c r="F47" s="98">
        <v>17</v>
      </c>
      <c r="G47" s="260" t="s">
        <v>50</v>
      </c>
      <c r="H47" s="261" t="s">
        <v>51</v>
      </c>
      <c r="I47" s="262">
        <v>46108</v>
      </c>
      <c r="J47" s="262">
        <f>+I47+$J$11</f>
        <v>46120</v>
      </c>
      <c r="K47" s="262">
        <f>+J47+$K$11+2</f>
        <v>46125</v>
      </c>
      <c r="L47" s="262">
        <f>+K47+$L$11+15</f>
        <v>46170</v>
      </c>
      <c r="M47" s="262">
        <f t="shared" ref="M47" si="31">+L47+$M$11</f>
        <v>46185</v>
      </c>
      <c r="N47" s="262">
        <f>+M47+$N$11+1</f>
        <v>46198</v>
      </c>
      <c r="O47" s="262">
        <f t="shared" ref="O47" si="32">+N47+$O$11</f>
        <v>46213</v>
      </c>
      <c r="P47" s="262">
        <f t="shared" ref="P47" si="33">+O47+$P$11</f>
        <v>46220</v>
      </c>
      <c r="Q47" s="262">
        <f>+P47+$Q$11+1</f>
        <v>46233</v>
      </c>
      <c r="R47" s="262"/>
      <c r="S47" s="262">
        <f>+Q47+$S$11</f>
        <v>46240</v>
      </c>
      <c r="T47" s="262">
        <f>+S47+$T$11+1</f>
        <v>46251</v>
      </c>
      <c r="U47" s="262">
        <f>+T47+$U$11+1</f>
        <v>46255</v>
      </c>
      <c r="V47" s="262">
        <f>+U47+$V$11-1</f>
        <v>46259</v>
      </c>
      <c r="W47" s="264"/>
      <c r="X47" s="264"/>
    </row>
    <row r="48" s="22" customFormat="1" ht="40" customHeight="1" spans="1:24">
      <c r="A48" s="98"/>
      <c r="B48" s="131"/>
      <c r="C48" s="133"/>
      <c r="D48" s="260"/>
      <c r="E48" s="260"/>
      <c r="F48" s="98"/>
      <c r="G48" s="260"/>
      <c r="H48" s="268" t="s">
        <v>52</v>
      </c>
      <c r="I48" s="266"/>
      <c r="J48" s="266"/>
      <c r="K48" s="266"/>
      <c r="L48" s="266"/>
      <c r="M48" s="266"/>
      <c r="N48" s="266"/>
      <c r="O48" s="266"/>
      <c r="P48" s="266"/>
      <c r="Q48" s="266"/>
      <c r="R48" s="113"/>
      <c r="S48" s="113"/>
      <c r="T48" s="113"/>
      <c r="U48" s="113"/>
      <c r="V48" s="113"/>
      <c r="W48" s="113"/>
      <c r="X48" s="113"/>
    </row>
    <row r="49" s="22" customFormat="1" ht="31.2" customHeight="1" spans="1:27">
      <c r="A49" s="98">
        <v>18</v>
      </c>
      <c r="B49" s="131" t="s">
        <v>142</v>
      </c>
      <c r="C49" s="276"/>
      <c r="D49" s="260">
        <v>31</v>
      </c>
      <c r="E49" s="260" t="s">
        <v>49</v>
      </c>
      <c r="F49" s="98">
        <v>18</v>
      </c>
      <c r="G49" s="260" t="s">
        <v>50</v>
      </c>
      <c r="H49" s="261" t="s">
        <v>51</v>
      </c>
      <c r="I49" s="262">
        <v>46108</v>
      </c>
      <c r="J49" s="262">
        <f>+I49+$J$11+2</f>
        <v>46122</v>
      </c>
      <c r="K49" s="262">
        <f>+J49+$K$11</f>
        <v>46125</v>
      </c>
      <c r="L49" s="262">
        <f>+K49+$L$11+2</f>
        <v>46157</v>
      </c>
      <c r="M49" s="262">
        <f>+L49+$M$11</f>
        <v>46172</v>
      </c>
      <c r="N49" s="262">
        <f>+M49+$N$11+1</f>
        <v>46185</v>
      </c>
      <c r="O49" s="262">
        <f>+N49+$O$11</f>
        <v>46200</v>
      </c>
      <c r="P49" s="262">
        <f>+O49+$P$11</f>
        <v>46207</v>
      </c>
      <c r="Q49" s="262">
        <f>+P49+$Q$11+1</f>
        <v>46220</v>
      </c>
      <c r="R49" s="262"/>
      <c r="S49" s="262">
        <f>+Q49+$S$11</f>
        <v>46227</v>
      </c>
      <c r="T49" s="262">
        <f>+S49+$T$11</f>
        <v>46237</v>
      </c>
      <c r="U49" s="262">
        <f>+T49+$U$11+1</f>
        <v>46241</v>
      </c>
      <c r="V49" s="262">
        <f>+U49+$V$11-1</f>
        <v>46245</v>
      </c>
      <c r="W49" s="264"/>
      <c r="X49" s="264"/>
    </row>
    <row r="50" s="22" customFormat="1" ht="8" customHeight="1" spans="1:27">
      <c r="A50" s="98"/>
      <c r="B50" s="131"/>
      <c r="C50" s="277"/>
      <c r="D50" s="260"/>
      <c r="E50" s="260"/>
      <c r="F50" s="98"/>
      <c r="G50" s="260"/>
      <c r="H50" s="268" t="s">
        <v>52</v>
      </c>
      <c r="I50" s="266"/>
      <c r="J50" s="266"/>
      <c r="K50" s="266"/>
      <c r="L50" s="266"/>
      <c r="M50" s="266"/>
      <c r="N50" s="266"/>
      <c r="O50" s="266"/>
      <c r="P50" s="266"/>
      <c r="Q50" s="266"/>
      <c r="R50" s="113"/>
      <c r="S50" s="113"/>
      <c r="T50" s="113"/>
      <c r="U50" s="113"/>
      <c r="V50" s="113"/>
      <c r="W50" s="113"/>
      <c r="X50" s="113"/>
    </row>
    <row r="51" s="22" customFormat="1" ht="24" customHeight="1" spans="1:27">
      <c r="A51" s="278"/>
      <c r="B51" s="279" t="s">
        <v>69</v>
      </c>
      <c r="C51" s="278">
        <f>SUM(C15:C50)</f>
        <v>0</v>
      </c>
      <c r="D51" s="280"/>
      <c r="E51" s="280"/>
      <c r="F51" s="280"/>
      <c r="G51" s="280"/>
      <c r="H51" s="280"/>
      <c r="I51" s="280"/>
      <c r="J51" s="280"/>
      <c r="K51" s="280"/>
      <c r="L51" s="280"/>
      <c r="M51" s="280"/>
      <c r="N51" s="280"/>
      <c r="O51" s="280"/>
      <c r="P51" s="280"/>
      <c r="Q51" s="280"/>
      <c r="R51" s="280"/>
      <c r="S51" s="280"/>
      <c r="T51" s="280"/>
      <c r="U51" s="280"/>
      <c r="V51" s="280"/>
      <c r="W51" s="280"/>
      <c r="X51" s="281"/>
      <c r="Y51" s="242"/>
      <c r="Z51" s="242"/>
      <c r="AA51" s="242"/>
    </row>
    <row r="52" s="22" customFormat="1" ht="15"/>
    <row r="53" s="22" customFormat="1" ht="15" spans="1:27">
      <c r="H53" s="282" t="s">
        <v>143</v>
      </c>
      <c r="I53" s="283"/>
      <c r="J53" s="283"/>
      <c r="K53" s="283"/>
      <c r="L53" s="283"/>
      <c r="M53" s="283"/>
      <c r="N53" s="284"/>
      <c r="O53" s="285"/>
      <c r="P53" s="285"/>
      <c r="Q53" s="285"/>
      <c r="R53" s="285"/>
      <c r="S53" s="285"/>
    </row>
    <row r="54" s="22" customFormat="1" ht="15" spans="1:27">
      <c r="B54" s="286"/>
      <c r="H54" s="287"/>
      <c r="J54" s="288">
        <v>5</v>
      </c>
      <c r="K54" s="288">
        <v>3</v>
      </c>
      <c r="L54" s="288">
        <v>15</v>
      </c>
      <c r="M54" s="288">
        <v>5</v>
      </c>
      <c r="N54" s="288">
        <v>5</v>
      </c>
      <c r="O54" s="288">
        <v>15</v>
      </c>
      <c r="P54" s="288">
        <v>5</v>
      </c>
      <c r="Q54" s="288">
        <v>5</v>
      </c>
      <c r="R54" s="288"/>
      <c r="S54" s="288">
        <v>3</v>
      </c>
      <c r="T54" s="288">
        <v>3</v>
      </c>
      <c r="U54" s="288">
        <v>3</v>
      </c>
    </row>
    <row r="55" s="22" customFormat="1" ht="18.6" customHeight="1" spans="1:27">
      <c r="A55" s="247" t="s">
        <v>11</v>
      </c>
      <c r="B55" s="247"/>
      <c r="C55" s="247"/>
      <c r="D55" s="247"/>
      <c r="E55" s="247"/>
      <c r="F55" s="247"/>
      <c r="G55" s="247"/>
      <c r="H55" s="248" t="s">
        <v>12</v>
      </c>
      <c r="I55" s="247" t="s">
        <v>71</v>
      </c>
      <c r="J55" s="247"/>
      <c r="K55" s="247"/>
      <c r="L55" s="247"/>
      <c r="M55" s="247" t="s">
        <v>14</v>
      </c>
      <c r="N55" s="247"/>
      <c r="O55" s="247"/>
      <c r="P55" s="247" t="s">
        <v>15</v>
      </c>
      <c r="Q55" s="247"/>
      <c r="R55" s="247"/>
      <c r="S55" s="247"/>
      <c r="T55" s="247"/>
      <c r="U55" s="247"/>
      <c r="V55" s="247" t="s">
        <v>16</v>
      </c>
      <c r="W55" s="247"/>
    </row>
    <row r="56" s="22" customFormat="1" ht="90.6" customHeight="1" spans="1:27">
      <c r="A56" s="250" t="s">
        <v>17</v>
      </c>
      <c r="B56" s="251" t="s">
        <v>18</v>
      </c>
      <c r="C56" s="252" t="s">
        <v>19</v>
      </c>
      <c r="D56" s="252" t="s">
        <v>20</v>
      </c>
      <c r="E56" s="251" t="s">
        <v>21</v>
      </c>
      <c r="F56" s="251" t="s">
        <v>22</v>
      </c>
      <c r="G56" s="252" t="s">
        <v>23</v>
      </c>
      <c r="H56" s="248"/>
      <c r="I56" s="253" t="s">
        <v>72</v>
      </c>
      <c r="J56" s="253" t="s">
        <v>73</v>
      </c>
      <c r="K56" s="253" t="s">
        <v>74</v>
      </c>
      <c r="L56" s="253" t="s">
        <v>27</v>
      </c>
      <c r="M56" s="253" t="s">
        <v>75</v>
      </c>
      <c r="N56" s="253" t="s">
        <v>76</v>
      </c>
      <c r="O56" s="253" t="s">
        <v>30</v>
      </c>
      <c r="P56" s="253" t="s">
        <v>31</v>
      </c>
      <c r="Q56" s="253" t="s">
        <v>78</v>
      </c>
      <c r="R56" s="253" t="s">
        <v>79</v>
      </c>
      <c r="S56" s="253" t="s">
        <v>80</v>
      </c>
      <c r="T56" s="253" t="s">
        <v>81</v>
      </c>
      <c r="U56" s="253" t="s">
        <v>37</v>
      </c>
      <c r="V56" s="253" t="s">
        <v>38</v>
      </c>
      <c r="W56" s="253" t="s">
        <v>39</v>
      </c>
      <c r="X56" s="287"/>
    </row>
    <row r="57" s="22" customFormat="1" ht="15" spans="1:27">
      <c r="A57" s="250"/>
      <c r="B57" s="251"/>
      <c r="C57" s="252"/>
      <c r="D57" s="252"/>
      <c r="E57" s="251"/>
      <c r="F57" s="251"/>
      <c r="G57" s="252"/>
      <c r="H57" s="248"/>
      <c r="I57" s="253"/>
      <c r="J57" s="255" t="s">
        <v>82</v>
      </c>
      <c r="K57" s="255" t="s">
        <v>41</v>
      </c>
      <c r="L57" s="255" t="s">
        <v>43</v>
      </c>
      <c r="M57" s="255" t="s">
        <v>83</v>
      </c>
      <c r="N57" s="255" t="s">
        <v>82</v>
      </c>
      <c r="O57" s="256" t="s">
        <v>43</v>
      </c>
      <c r="P57" s="255" t="s">
        <v>82</v>
      </c>
      <c r="Q57" s="255" t="s">
        <v>82</v>
      </c>
      <c r="R57" s="253"/>
      <c r="S57" s="258" t="s">
        <v>41</v>
      </c>
      <c r="T57" s="255" t="s">
        <v>41</v>
      </c>
      <c r="U57" s="256" t="s">
        <v>47</v>
      </c>
      <c r="V57" s="253"/>
      <c r="W57" s="253"/>
      <c r="X57" s="287"/>
    </row>
    <row r="58" s="22" customFormat="1" ht="47.4" customHeight="1" spans="1:27">
      <c r="A58" s="98">
        <v>1</v>
      </c>
      <c r="B58" s="131" t="s">
        <v>144</v>
      </c>
      <c r="C58" s="289"/>
      <c r="D58" s="96">
        <v>31</v>
      </c>
      <c r="E58" s="97" t="s">
        <v>49</v>
      </c>
      <c r="F58" s="97">
        <v>1</v>
      </c>
      <c r="G58" s="97" t="s">
        <v>85</v>
      </c>
      <c r="H58" s="290" t="s">
        <v>51</v>
      </c>
      <c r="I58" s="262">
        <v>46107</v>
      </c>
      <c r="J58" s="262">
        <f>+I58+J54+1</f>
        <v>46113</v>
      </c>
      <c r="K58" s="262">
        <f t="shared" ref="K58:Q58" si="34">+J58+K54</f>
        <v>46116</v>
      </c>
      <c r="L58" s="262">
        <f t="shared" si="34"/>
        <v>46131</v>
      </c>
      <c r="M58" s="262">
        <f>+L58+M54+1</f>
        <v>46137</v>
      </c>
      <c r="N58" s="262">
        <f>+M58+N54-1</f>
        <v>46141</v>
      </c>
      <c r="O58" s="262">
        <f>+N58+O54-1</f>
        <v>46155</v>
      </c>
      <c r="P58" s="262">
        <f t="shared" si="34"/>
        <v>46160</v>
      </c>
      <c r="Q58" s="262">
        <f t="shared" si="34"/>
        <v>46165</v>
      </c>
      <c r="R58" s="262"/>
      <c r="S58" s="262">
        <f>+Q58+S54+1</f>
        <v>46169</v>
      </c>
      <c r="T58" s="262">
        <f>+S58+T54+1</f>
        <v>46173</v>
      </c>
      <c r="U58" s="262">
        <f>+T58+U54</f>
        <v>46176</v>
      </c>
      <c r="V58" s="262"/>
      <c r="W58" s="262"/>
      <c r="X58" s="287"/>
    </row>
    <row r="59" s="22" customFormat="1" ht="34" customHeight="1" spans="1:27">
      <c r="A59" s="98"/>
      <c r="B59" s="131"/>
      <c r="C59" s="289"/>
      <c r="D59" s="96"/>
      <c r="E59" s="97"/>
      <c r="F59" s="97"/>
      <c r="G59" s="97"/>
      <c r="H59" s="268" t="s">
        <v>52</v>
      </c>
      <c r="I59" s="113"/>
      <c r="J59" s="117"/>
      <c r="K59" s="117"/>
      <c r="L59" s="117"/>
      <c r="M59" s="117"/>
      <c r="N59" s="117"/>
      <c r="O59" s="113"/>
      <c r="P59" s="117"/>
      <c r="Q59" s="117"/>
      <c r="R59" s="117"/>
      <c r="S59" s="117"/>
      <c r="T59" s="117"/>
      <c r="U59" s="117"/>
      <c r="V59" s="117"/>
      <c r="W59" s="117"/>
      <c r="X59" s="287"/>
    </row>
    <row r="60" s="22" customFormat="1" ht="27" customHeight="1" spans="1:27">
      <c r="A60" s="98">
        <v>2</v>
      </c>
      <c r="B60" s="131" t="s">
        <v>145</v>
      </c>
      <c r="C60" s="289"/>
      <c r="D60" s="96">
        <v>31</v>
      </c>
      <c r="E60" s="97" t="s">
        <v>49</v>
      </c>
      <c r="F60" s="97">
        <v>2</v>
      </c>
      <c r="G60" s="97" t="s">
        <v>85</v>
      </c>
      <c r="H60" s="290" t="s">
        <v>51</v>
      </c>
      <c r="I60" s="262">
        <v>46107</v>
      </c>
      <c r="J60" s="262">
        <f>+I60+J54</f>
        <v>46112</v>
      </c>
      <c r="K60" s="262">
        <f t="shared" ref="K60:O60" si="35">+J60+K54</f>
        <v>46115</v>
      </c>
      <c r="L60" s="262">
        <f>+K60+L54+2</f>
        <v>46132</v>
      </c>
      <c r="M60" s="262">
        <f>+L60+M54+2</f>
        <v>46139</v>
      </c>
      <c r="N60" s="262">
        <f>+M60+N54+2</f>
        <v>46146</v>
      </c>
      <c r="O60" s="262">
        <f t="shared" si="35"/>
        <v>46161</v>
      </c>
      <c r="P60" s="262">
        <f>+O60+P54+1</f>
        <v>46167</v>
      </c>
      <c r="Q60" s="262">
        <f>+P60+Q54-1</f>
        <v>46171</v>
      </c>
      <c r="R60" s="262"/>
      <c r="S60" s="262">
        <f>+Q60+S54</f>
        <v>46174</v>
      </c>
      <c r="T60" s="262">
        <f>+S60+T54</f>
        <v>46177</v>
      </c>
      <c r="U60" s="262">
        <f>+T60+U54+1</f>
        <v>46181</v>
      </c>
      <c r="V60" s="262"/>
      <c r="W60" s="262"/>
      <c r="X60" s="287"/>
    </row>
    <row r="61" s="22" customFormat="1" ht="19" customHeight="1" spans="1:27">
      <c r="A61" s="98"/>
      <c r="B61" s="131"/>
      <c r="C61" s="291"/>
      <c r="D61" s="96"/>
      <c r="E61" s="97"/>
      <c r="F61" s="97"/>
      <c r="G61" s="97"/>
      <c r="H61" s="268" t="s">
        <v>52</v>
      </c>
      <c r="I61" s="113"/>
      <c r="J61" s="117"/>
      <c r="K61" s="117"/>
      <c r="L61" s="117"/>
      <c r="M61" s="117"/>
      <c r="N61" s="117"/>
      <c r="O61" s="113"/>
      <c r="P61" s="117"/>
      <c r="Q61" s="117"/>
      <c r="R61" s="117"/>
      <c r="S61" s="117"/>
      <c r="T61" s="117"/>
      <c r="U61" s="117"/>
      <c r="V61" s="117"/>
      <c r="W61" s="117"/>
      <c r="X61" s="287"/>
    </row>
    <row r="62" s="22" customFormat="1" ht="15" spans="1:27">
      <c r="A62" s="98">
        <v>3</v>
      </c>
      <c r="B62" s="131" t="s">
        <v>146</v>
      </c>
      <c r="C62" s="289"/>
      <c r="D62" s="96">
        <v>31</v>
      </c>
      <c r="E62" s="97" t="s">
        <v>49</v>
      </c>
      <c r="F62" s="97">
        <v>3</v>
      </c>
      <c r="G62" s="97" t="s">
        <v>85</v>
      </c>
      <c r="H62" s="290" t="s">
        <v>51</v>
      </c>
      <c r="I62" s="262">
        <v>46107</v>
      </c>
      <c r="J62" s="262">
        <f t="shared" ref="J62:O62" si="36">+I62+J54</f>
        <v>46112</v>
      </c>
      <c r="K62" s="262">
        <f t="shared" si="36"/>
        <v>46115</v>
      </c>
      <c r="L62" s="262">
        <f t="shared" si="36"/>
        <v>46130</v>
      </c>
      <c r="M62" s="262">
        <f t="shared" si="36"/>
        <v>46135</v>
      </c>
      <c r="N62" s="262">
        <f t="shared" si="36"/>
        <v>46140</v>
      </c>
      <c r="O62" s="262">
        <f t="shared" si="36"/>
        <v>46155</v>
      </c>
      <c r="P62" s="262">
        <f>+O62+P54+1</f>
        <v>46161</v>
      </c>
      <c r="Q62" s="262">
        <f>+P62+Q54+2</f>
        <v>46168</v>
      </c>
      <c r="R62" s="262"/>
      <c r="S62" s="262">
        <f>+Q62+S54</f>
        <v>46171</v>
      </c>
      <c r="T62" s="262">
        <f>+S62+T54+1</f>
        <v>46175</v>
      </c>
      <c r="U62" s="262">
        <f>+T62+U54</f>
        <v>46178</v>
      </c>
      <c r="V62" s="262"/>
      <c r="W62" s="262"/>
      <c r="X62" s="287"/>
    </row>
    <row r="63" s="22" customFormat="1" ht="15" spans="1:27">
      <c r="A63" s="98"/>
      <c r="B63" s="131"/>
      <c r="C63" s="291"/>
      <c r="D63" s="96"/>
      <c r="E63" s="97"/>
      <c r="F63" s="97"/>
      <c r="G63" s="97"/>
      <c r="H63" s="268" t="s">
        <v>52</v>
      </c>
      <c r="I63" s="113"/>
      <c r="J63" s="117"/>
      <c r="K63" s="117"/>
      <c r="L63" s="117"/>
      <c r="M63" s="117"/>
      <c r="N63" s="117"/>
      <c r="O63" s="117"/>
      <c r="P63" s="117"/>
      <c r="Q63" s="117"/>
      <c r="R63" s="117"/>
      <c r="S63" s="117"/>
      <c r="T63" s="117"/>
      <c r="U63" s="117"/>
      <c r="V63" s="117"/>
      <c r="W63" s="117"/>
    </row>
    <row r="64" s="22" customFormat="1" ht="9" customHeight="1" spans="1:27">
      <c r="A64" s="292"/>
      <c r="B64" s="293"/>
      <c r="C64" s="293"/>
      <c r="D64" s="293"/>
      <c r="E64" s="293"/>
      <c r="F64" s="293"/>
      <c r="G64" s="293"/>
      <c r="H64" s="293"/>
      <c r="I64" s="293"/>
      <c r="J64" s="293"/>
      <c r="K64" s="293"/>
      <c r="L64" s="293"/>
      <c r="M64" s="293"/>
      <c r="N64" s="293"/>
      <c r="O64" s="293"/>
      <c r="P64" s="293"/>
      <c r="Q64" s="293"/>
      <c r="R64" s="293"/>
      <c r="S64" s="293"/>
      <c r="T64" s="293"/>
      <c r="U64" s="293"/>
      <c r="V64" s="293"/>
      <c r="W64" s="294"/>
    </row>
    <row r="65" s="22" customFormat="1" ht="32.4" customHeight="1" spans="1:23">
      <c r="A65" s="295"/>
      <c r="B65" s="296" t="s">
        <v>69</v>
      </c>
      <c r="C65" s="295">
        <f>SUM(C58:C64)</f>
        <v>0</v>
      </c>
      <c r="D65" s="297"/>
      <c r="E65" s="298"/>
      <c r="F65" s="298"/>
      <c r="G65" s="298"/>
      <c r="H65" s="298"/>
      <c r="I65" s="298"/>
      <c r="J65" s="298"/>
      <c r="K65" s="298"/>
      <c r="L65" s="298"/>
      <c r="M65" s="298"/>
      <c r="N65" s="298"/>
      <c r="O65" s="298"/>
      <c r="P65" s="298"/>
      <c r="Q65" s="298"/>
      <c r="R65" s="298"/>
      <c r="S65" s="298"/>
      <c r="T65" s="298"/>
      <c r="U65" s="298"/>
      <c r="V65" s="298"/>
      <c r="W65" s="299"/>
    </row>
    <row r="66" s="22" customFormat="1" ht="15.75" spans="1:23">
      <c r="A66" s="287"/>
      <c r="B66" s="197"/>
      <c r="C66" s="300"/>
      <c r="D66" s="301"/>
      <c r="E66" s="301"/>
      <c r="F66" s="301"/>
      <c r="G66" s="301"/>
      <c r="H66" s="301"/>
      <c r="I66" s="301"/>
      <c r="J66" s="301"/>
      <c r="K66" s="301"/>
      <c r="L66" s="301"/>
      <c r="M66" s="301"/>
      <c r="N66" s="301"/>
      <c r="O66" s="301"/>
      <c r="P66" s="301"/>
      <c r="Q66" s="301"/>
      <c r="R66" s="301"/>
      <c r="S66" s="301"/>
      <c r="T66" s="301"/>
      <c r="U66" s="301"/>
      <c r="V66" s="301"/>
      <c r="W66" s="301"/>
    </row>
    <row r="67" s="22" customFormat="1" ht="15.75" spans="1:23">
      <c r="B67" s="302" t="s">
        <v>93</v>
      </c>
      <c r="C67" s="303"/>
      <c r="D67" s="303"/>
      <c r="E67" s="303"/>
      <c r="F67" s="304"/>
      <c r="H67" s="287"/>
    </row>
    <row r="68" s="22" customFormat="1" ht="15.75" spans="1:23">
      <c r="B68" s="305" t="s">
        <v>94</v>
      </c>
      <c r="C68" s="306" t="s">
        <v>9</v>
      </c>
      <c r="D68" s="307"/>
      <c r="E68" s="308"/>
      <c r="F68" s="309"/>
      <c r="H68" s="287"/>
    </row>
    <row r="69" s="22" customFormat="1" ht="15.75" spans="1:23">
      <c r="B69" s="310"/>
      <c r="C69" s="311"/>
      <c r="D69" s="311"/>
      <c r="E69" s="311"/>
      <c r="F69" s="311"/>
      <c r="H69" s="287"/>
    </row>
    <row r="70" s="22" customFormat="1" ht="18.6" customHeight="1" spans="1:23">
      <c r="B70" s="312" t="s">
        <v>95</v>
      </c>
      <c r="C70" s="312"/>
      <c r="D70" s="313" t="s">
        <v>96</v>
      </c>
      <c r="E70" s="314"/>
      <c r="F70" s="314"/>
      <c r="G70" s="314"/>
      <c r="H70" s="315"/>
      <c r="J70" s="316" t="s">
        <v>97</v>
      </c>
      <c r="K70" s="317"/>
      <c r="L70" s="318" t="s">
        <v>98</v>
      </c>
      <c r="M70" s="319"/>
      <c r="N70" s="320"/>
      <c r="P70" s="321" t="s">
        <v>21</v>
      </c>
      <c r="Q70" s="322"/>
      <c r="R70" s="322"/>
      <c r="S70" s="322"/>
      <c r="T70" s="323"/>
    </row>
    <row r="71" s="22" customFormat="1" ht="18.6" customHeight="1" spans="1:23">
      <c r="B71" s="312" t="s">
        <v>99</v>
      </c>
      <c r="C71" s="312"/>
      <c r="D71" s="324" t="s">
        <v>100</v>
      </c>
      <c r="E71" s="325"/>
      <c r="F71" s="326" t="s">
        <v>101</v>
      </c>
      <c r="G71" s="327"/>
      <c r="H71" s="328"/>
      <c r="J71" s="329">
        <v>1</v>
      </c>
      <c r="K71" s="330"/>
      <c r="L71" s="331" t="s">
        <v>102</v>
      </c>
      <c r="M71" s="332"/>
      <c r="N71" s="333"/>
      <c r="P71" s="334" t="s">
        <v>49</v>
      </c>
      <c r="Q71" s="331" t="s">
        <v>103</v>
      </c>
      <c r="R71" s="332"/>
      <c r="S71" s="332"/>
      <c r="T71" s="333"/>
    </row>
    <row r="72" s="22" customFormat="1" ht="18.6" customHeight="1" spans="1:23">
      <c r="B72" s="312" t="s">
        <v>104</v>
      </c>
      <c r="C72" s="312"/>
      <c r="D72" s="335" t="s">
        <v>105</v>
      </c>
      <c r="E72" s="336"/>
      <c r="F72" s="337" t="s">
        <v>106</v>
      </c>
      <c r="G72" s="338"/>
      <c r="H72" s="339"/>
      <c r="J72" s="340">
        <v>2</v>
      </c>
      <c r="K72" s="341"/>
      <c r="L72" s="331" t="s">
        <v>107</v>
      </c>
      <c r="M72" s="332"/>
      <c r="N72" s="333"/>
      <c r="P72" s="342" t="s">
        <v>108</v>
      </c>
      <c r="Q72" s="331" t="s">
        <v>109</v>
      </c>
      <c r="R72" s="332"/>
      <c r="S72" s="332"/>
      <c r="T72" s="333"/>
    </row>
    <row r="73" s="22" customFormat="1" ht="15.75" spans="1:23">
      <c r="B73" s="312" t="s">
        <v>110</v>
      </c>
      <c r="C73" s="312"/>
      <c r="D73" s="324" t="s">
        <v>111</v>
      </c>
      <c r="E73" s="325"/>
      <c r="F73" s="337" t="s">
        <v>112</v>
      </c>
      <c r="G73" s="338"/>
      <c r="H73" s="339"/>
      <c r="J73" s="340">
        <v>3</v>
      </c>
      <c r="K73" s="341"/>
      <c r="L73" s="331" t="s">
        <v>113</v>
      </c>
      <c r="M73" s="332"/>
      <c r="N73" s="333"/>
      <c r="P73" s="343" t="s">
        <v>114</v>
      </c>
      <c r="Q73" s="344" t="s">
        <v>115</v>
      </c>
      <c r="R73" s="345"/>
      <c r="S73" s="345"/>
      <c r="T73" s="346"/>
    </row>
    <row r="74" s="22" customFormat="1" ht="18.6" customHeight="1" spans="1:23">
      <c r="B74" s="312" t="s">
        <v>116</v>
      </c>
      <c r="C74" s="312"/>
      <c r="D74" s="335" t="s">
        <v>117</v>
      </c>
      <c r="E74" s="336"/>
      <c r="F74" s="337" t="s">
        <v>118</v>
      </c>
      <c r="G74" s="338"/>
      <c r="H74" s="339"/>
      <c r="J74" s="347">
        <v>4</v>
      </c>
      <c r="K74" s="348"/>
      <c r="L74" s="344" t="s">
        <v>119</v>
      </c>
      <c r="M74" s="345"/>
      <c r="N74" s="346"/>
    </row>
    <row r="75" s="22" customFormat="1" ht="18.6" customHeight="1" spans="1:23">
      <c r="B75" s="312" t="s">
        <v>120</v>
      </c>
      <c r="C75" s="312"/>
      <c r="D75" s="349" t="s">
        <v>121</v>
      </c>
      <c r="E75" s="350"/>
      <c r="F75" s="351" t="s">
        <v>122</v>
      </c>
      <c r="G75" s="352"/>
      <c r="H75" s="353"/>
    </row>
  </sheetData>
  <mergeCells count="218">
    <mergeCell ref="A1:AA1"/>
    <mergeCell ref="C3:I3"/>
    <mergeCell ref="C4:I4"/>
    <mergeCell ref="C6:I6"/>
    <mergeCell ref="C7:I7"/>
    <mergeCell ref="A10:X10"/>
    <mergeCell ref="A12:G12"/>
    <mergeCell ref="I12:L12"/>
    <mergeCell ref="M12:O12"/>
    <mergeCell ref="P12:V12"/>
    <mergeCell ref="W12:X12"/>
    <mergeCell ref="D51:W51"/>
    <mergeCell ref="A55:G55"/>
    <mergeCell ref="I55:L55"/>
    <mergeCell ref="M55:O55"/>
    <mergeCell ref="P55:U55"/>
    <mergeCell ref="V55:W55"/>
    <mergeCell ref="A64:W64"/>
    <mergeCell ref="D65:W65"/>
    <mergeCell ref="B67:F67"/>
    <mergeCell ref="C68:F68"/>
    <mergeCell ref="B70:C70"/>
    <mergeCell ref="D70:H70"/>
    <mergeCell ref="J70:K70"/>
    <mergeCell ref="L70:N70"/>
    <mergeCell ref="P70:T70"/>
    <mergeCell ref="B71:C71"/>
    <mergeCell ref="F71:H71"/>
    <mergeCell ref="J71:K71"/>
    <mergeCell ref="L71:N71"/>
    <mergeCell ref="Q71:T71"/>
    <mergeCell ref="B72:C72"/>
    <mergeCell ref="F72:H72"/>
    <mergeCell ref="J72:K72"/>
    <mergeCell ref="L72:N72"/>
    <mergeCell ref="Q72:T72"/>
    <mergeCell ref="B73:C73"/>
    <mergeCell ref="F73:H73"/>
    <mergeCell ref="J73:K73"/>
    <mergeCell ref="L73:N73"/>
    <mergeCell ref="Q73:T73"/>
    <mergeCell ref="B74:C74"/>
    <mergeCell ref="F74:H74"/>
    <mergeCell ref="J74:K74"/>
    <mergeCell ref="L74:N74"/>
    <mergeCell ref="B75:C75"/>
    <mergeCell ref="F75:H75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6:A57"/>
    <mergeCell ref="A58:A59"/>
    <mergeCell ref="A60:A61"/>
    <mergeCell ref="A62:A63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6:B57"/>
    <mergeCell ref="B58:B59"/>
    <mergeCell ref="B60:B61"/>
    <mergeCell ref="B62:B63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6:C57"/>
    <mergeCell ref="C58:C59"/>
    <mergeCell ref="C60:C61"/>
    <mergeCell ref="C62:C63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D56:D57"/>
    <mergeCell ref="D58:D59"/>
    <mergeCell ref="D60:D61"/>
    <mergeCell ref="D62:D63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E56:E57"/>
    <mergeCell ref="E58:E59"/>
    <mergeCell ref="E60:E61"/>
    <mergeCell ref="E62:E63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3:F44"/>
    <mergeCell ref="F45:F46"/>
    <mergeCell ref="F47:F48"/>
    <mergeCell ref="F49:F50"/>
    <mergeCell ref="F56:F57"/>
    <mergeCell ref="F58:F59"/>
    <mergeCell ref="F60:F61"/>
    <mergeCell ref="F62:F63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G37:G38"/>
    <mergeCell ref="G39:G40"/>
    <mergeCell ref="G41:G42"/>
    <mergeCell ref="G43:G44"/>
    <mergeCell ref="G45:G46"/>
    <mergeCell ref="G47:G48"/>
    <mergeCell ref="G49:G50"/>
    <mergeCell ref="G56:G57"/>
    <mergeCell ref="G58:G59"/>
    <mergeCell ref="G60:G61"/>
    <mergeCell ref="G62:G63"/>
    <mergeCell ref="H12:H14"/>
    <mergeCell ref="H55:H57"/>
    <mergeCell ref="I13:I14"/>
    <mergeCell ref="I56:I57"/>
    <mergeCell ref="R13:R14"/>
    <mergeCell ref="R56:R57"/>
    <mergeCell ref="V56:V57"/>
    <mergeCell ref="W13:W14"/>
    <mergeCell ref="W56:W57"/>
    <mergeCell ref="X13:X14"/>
  </mergeCells>
  <pageMargins left="0.708661417322835" right="0.708661417322835" top="0.748031496062992" bottom="0.748031496062992" header="0.31496062992126" footer="0.31496062992126"/>
  <pageSetup paperSize="8" scale="55" orientation="landscape" horizontalDpi="360" verticalDpi="360"/>
  <headerFooter/>
  <colBreaks count="1" manualBreakCount="1">
    <brk id="24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4"/>
  <sheetViews>
    <sheetView showGridLines="0" view="pageBreakPreview" zoomScale="110" zoomScaleNormal="80" topLeftCell="A75" workbookViewId="0">
      <selection activeCell="C71" sqref="C71:C72"/>
    </sheetView>
  </sheetViews>
  <sheetFormatPr defaultColWidth="11.4444444444444" defaultRowHeight="18"/>
  <cols>
    <col min="1" max="1" width="11.6666666666667" style="1" customWidth="1"/>
    <col min="2" max="2" width="54.1111111111111" style="1" customWidth="1"/>
    <col min="3" max="3" width="20.7777777777778" style="1" customWidth="1"/>
    <col min="4" max="4" width="9.33333333333333" style="1" customWidth="1"/>
    <col min="5" max="5" width="11.4444444444444" style="1"/>
    <col min="6" max="6" width="10.7777777777778" style="1" customWidth="1"/>
    <col min="7" max="7" width="12.8888888888889" style="23" customWidth="1"/>
    <col min="8" max="8" width="22.1111111111111" style="1" customWidth="1"/>
    <col min="9" max="9" width="13.6666666666667" style="1" customWidth="1"/>
    <col min="10" max="10" width="13" style="1" customWidth="1"/>
    <col min="11" max="11" width="17.5555555555556" style="1" customWidth="1"/>
    <col min="12" max="12" width="14.2222222222222" style="1" customWidth="1"/>
    <col min="13" max="14" width="13" style="1" customWidth="1"/>
    <col min="15" max="15" width="15.2222222222222" style="1" customWidth="1"/>
    <col min="16" max="16" width="15.3333333333333" style="1" customWidth="1"/>
    <col min="17" max="17" width="13.8888888888889" style="1" customWidth="1"/>
    <col min="18" max="18" width="14.8888888888889" style="1" customWidth="1"/>
    <col min="19" max="19" width="13" style="1" customWidth="1"/>
    <col min="20" max="20" width="15" style="1" customWidth="1"/>
    <col min="21" max="22" width="14.1111111111111" style="1" customWidth="1"/>
    <col min="23" max="23" width="11.5555555555556" style="1" customWidth="1"/>
    <col min="24" max="24" width="14" style="1" customWidth="1"/>
    <col min="25" max="25" width="15.3333333333333" style="1" customWidth="1"/>
    <col min="26" max="26" width="18.5555555555556" style="1" customWidth="1"/>
    <col min="27" max="27" width="16.5555555555556" style="1" customWidth="1"/>
    <col min="28" max="28" width="9.66666666666667" style="1" customWidth="1"/>
    <col min="29" max="29" width="11.1111111111111" style="1" customWidth="1"/>
    <col min="30" max="16384" width="11.4444444444444" style="1"/>
  </cols>
  <sheetData>
    <row r="1" ht="30.6" customHeight="1" spans="1:29">
      <c r="A1" s="24" t="s">
        <v>0</v>
      </c>
      <c r="B1" s="24"/>
      <c r="C1" s="24"/>
      <c r="D1" s="24"/>
      <c r="E1" s="24"/>
      <c r="F1" s="24"/>
      <c r="G1" s="25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</row>
    <row r="2" s="20" customFormat="1" ht="17.4" spans="1:29">
      <c r="A2" s="26"/>
      <c r="B2" s="26"/>
      <c r="C2" s="26"/>
      <c r="D2" s="26"/>
      <c r="E2" s="26"/>
      <c r="F2" s="26"/>
      <c r="G2" s="27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</row>
    <row r="3" s="20" customFormat="1" ht="17.4" spans="1:29">
      <c r="B3" s="28" t="s">
        <v>1</v>
      </c>
      <c r="C3" s="29" t="s">
        <v>2</v>
      </c>
      <c r="D3" s="30"/>
      <c r="E3" s="30"/>
      <c r="F3" s="30"/>
      <c r="G3" s="31"/>
      <c r="H3" s="30"/>
      <c r="I3" s="32"/>
      <c r="J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</row>
    <row r="4" s="20" customFormat="1" ht="17.4" spans="1:29">
      <c r="B4" s="28" t="s">
        <v>3</v>
      </c>
      <c r="C4" s="29">
        <v>2026</v>
      </c>
      <c r="D4" s="30"/>
      <c r="E4" s="30"/>
      <c r="F4" s="30"/>
      <c r="G4" s="31"/>
      <c r="H4" s="30"/>
      <c r="I4" s="32"/>
      <c r="J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</row>
    <row r="5" s="20" customFormat="1" ht="17.4" spans="1:29">
      <c r="B5" s="28" t="s">
        <v>4</v>
      </c>
      <c r="C5" s="34" t="s">
        <v>5</v>
      </c>
      <c r="D5" s="35"/>
      <c r="E5" s="35"/>
      <c r="F5" s="35"/>
      <c r="G5" s="36"/>
      <c r="H5" s="37"/>
      <c r="I5" s="38"/>
      <c r="J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</row>
    <row r="6" s="20" customFormat="1" ht="34.8" spans="1:29">
      <c r="B6" s="28" t="s">
        <v>6</v>
      </c>
      <c r="C6" s="34" t="s">
        <v>7</v>
      </c>
      <c r="D6" s="35"/>
      <c r="E6" s="35"/>
      <c r="F6" s="35"/>
      <c r="G6" s="36"/>
      <c r="H6" s="35"/>
      <c r="I6" s="38"/>
      <c r="J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</row>
    <row r="7" s="20" customFormat="1" ht="17.4" spans="1:29">
      <c r="B7" s="28" t="s">
        <v>8</v>
      </c>
      <c r="C7" s="34" t="s">
        <v>9</v>
      </c>
      <c r="D7" s="35"/>
      <c r="E7" s="35"/>
      <c r="F7" s="35"/>
      <c r="G7" s="36"/>
      <c r="H7" s="35"/>
      <c r="I7" s="38"/>
      <c r="J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</row>
    <row r="10" spans="1:29">
      <c r="A10" s="39" t="s">
        <v>147</v>
      </c>
      <c r="B10" s="39"/>
      <c r="C10" s="39"/>
      <c r="D10" s="39"/>
      <c r="E10" s="39"/>
      <c r="F10" s="39"/>
      <c r="G10" s="40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</row>
    <row r="13" spans="1:29">
      <c r="A13" s="41"/>
      <c r="B13" s="42"/>
      <c r="C13" s="41"/>
      <c r="D13" s="43"/>
      <c r="E13" s="43"/>
      <c r="F13" s="41"/>
      <c r="G13" s="44"/>
      <c r="H13" s="41"/>
      <c r="I13" s="45"/>
      <c r="J13" s="45">
        <v>12</v>
      </c>
      <c r="K13" s="45">
        <v>30</v>
      </c>
      <c r="L13" s="45">
        <v>15</v>
      </c>
      <c r="M13" s="45">
        <v>12</v>
      </c>
      <c r="N13" s="45">
        <v>7</v>
      </c>
      <c r="O13" s="45">
        <v>30</v>
      </c>
      <c r="P13" s="45">
        <v>15</v>
      </c>
      <c r="Q13" s="45">
        <v>12</v>
      </c>
      <c r="R13" s="45">
        <v>15</v>
      </c>
      <c r="S13" s="45">
        <v>12</v>
      </c>
      <c r="T13" s="45">
        <v>15</v>
      </c>
      <c r="U13" s="45">
        <v>7</v>
      </c>
      <c r="V13" s="45">
        <v>12</v>
      </c>
      <c r="W13" s="45"/>
      <c r="X13" s="45">
        <v>7</v>
      </c>
      <c r="Y13" s="45">
        <v>10</v>
      </c>
      <c r="Z13" s="45">
        <v>3</v>
      </c>
      <c r="AA13" s="45">
        <v>5</v>
      </c>
      <c r="AB13" s="45"/>
      <c r="AC13" s="45"/>
    </row>
    <row r="14" ht="39" customHeight="1" spans="1:29">
      <c r="A14" s="46" t="s">
        <v>148</v>
      </c>
      <c r="B14" s="47"/>
      <c r="C14" s="47"/>
      <c r="D14" s="47"/>
      <c r="E14" s="47"/>
      <c r="F14" s="47"/>
      <c r="G14" s="48"/>
      <c r="H14" s="49" t="s">
        <v>12</v>
      </c>
      <c r="I14" s="50" t="s">
        <v>149</v>
      </c>
      <c r="J14" s="51"/>
      <c r="K14" s="51"/>
      <c r="L14" s="51"/>
      <c r="M14" s="52"/>
      <c r="N14" s="46" t="s">
        <v>150</v>
      </c>
      <c r="O14" s="53"/>
      <c r="P14" s="53"/>
      <c r="Q14" s="53"/>
      <c r="R14" s="53"/>
      <c r="S14" s="53"/>
      <c r="T14" s="54"/>
      <c r="U14" s="46" t="s">
        <v>151</v>
      </c>
      <c r="V14" s="47"/>
      <c r="W14" s="55"/>
      <c r="X14" s="55"/>
      <c r="Y14" s="47"/>
      <c r="Z14" s="47"/>
      <c r="AA14" s="56"/>
      <c r="AB14" s="46" t="s">
        <v>16</v>
      </c>
      <c r="AC14" s="56"/>
    </row>
    <row r="15" ht="159" customHeight="1" spans="1:29">
      <c r="A15" s="57" t="s">
        <v>17</v>
      </c>
      <c r="B15" s="58" t="s">
        <v>18</v>
      </c>
      <c r="C15" s="59" t="s">
        <v>152</v>
      </c>
      <c r="D15" s="59" t="s">
        <v>20</v>
      </c>
      <c r="E15" s="59" t="s">
        <v>21</v>
      </c>
      <c r="F15" s="59" t="s">
        <v>153</v>
      </c>
      <c r="G15" s="60" t="s">
        <v>154</v>
      </c>
      <c r="H15" s="61"/>
      <c r="I15" s="62" t="s">
        <v>155</v>
      </c>
      <c r="J15" s="63" t="s">
        <v>156</v>
      </c>
      <c r="K15" s="64" t="s">
        <v>157</v>
      </c>
      <c r="L15" s="64" t="s">
        <v>158</v>
      </c>
      <c r="M15" s="65" t="s">
        <v>159</v>
      </c>
      <c r="N15" s="66" t="s">
        <v>160</v>
      </c>
      <c r="O15" s="67" t="s">
        <v>161</v>
      </c>
      <c r="P15" s="67" t="s">
        <v>162</v>
      </c>
      <c r="Q15" s="67" t="s">
        <v>163</v>
      </c>
      <c r="R15" s="67" t="s">
        <v>164</v>
      </c>
      <c r="S15" s="67" t="s">
        <v>165</v>
      </c>
      <c r="T15" s="68" t="s">
        <v>166</v>
      </c>
      <c r="U15" s="69" t="s">
        <v>167</v>
      </c>
      <c r="V15" s="70" t="s">
        <v>168</v>
      </c>
      <c r="W15" s="62" t="s">
        <v>33</v>
      </c>
      <c r="X15" s="63" t="s">
        <v>34</v>
      </c>
      <c r="Y15" s="71" t="s">
        <v>35</v>
      </c>
      <c r="Z15" s="67" t="s">
        <v>36</v>
      </c>
      <c r="AA15" s="68" t="s">
        <v>37</v>
      </c>
      <c r="AB15" s="69" t="s">
        <v>169</v>
      </c>
      <c r="AC15" s="68" t="s">
        <v>170</v>
      </c>
    </row>
    <row r="16" ht="51" customHeight="1" spans="1:29">
      <c r="A16" s="72"/>
      <c r="B16" s="73"/>
      <c r="C16" s="74"/>
      <c r="D16" s="74"/>
      <c r="E16" s="74"/>
      <c r="F16" s="74"/>
      <c r="G16" s="75"/>
      <c r="H16" s="76"/>
      <c r="I16" s="77"/>
      <c r="J16" s="78" t="s">
        <v>40</v>
      </c>
      <c r="K16" s="79" t="s">
        <v>171</v>
      </c>
      <c r="L16" s="80" t="s">
        <v>43</v>
      </c>
      <c r="M16" s="81" t="s">
        <v>40</v>
      </c>
      <c r="N16" s="82" t="s">
        <v>172</v>
      </c>
      <c r="O16" s="80" t="s">
        <v>42</v>
      </c>
      <c r="P16" s="79" t="s">
        <v>43</v>
      </c>
      <c r="Q16" s="80" t="s">
        <v>173</v>
      </c>
      <c r="R16" s="80" t="s">
        <v>43</v>
      </c>
      <c r="S16" s="79" t="s">
        <v>40</v>
      </c>
      <c r="T16" s="83" t="s">
        <v>43</v>
      </c>
      <c r="U16" s="84" t="s">
        <v>45</v>
      </c>
      <c r="V16" s="85" t="s">
        <v>40</v>
      </c>
      <c r="W16" s="86"/>
      <c r="X16" s="87" t="s">
        <v>45</v>
      </c>
      <c r="Y16" s="88" t="s">
        <v>46</v>
      </c>
      <c r="Z16" s="89" t="s">
        <v>41</v>
      </c>
      <c r="AA16" s="90" t="s">
        <v>47</v>
      </c>
      <c r="AB16" s="91"/>
      <c r="AC16" s="92"/>
    </row>
    <row r="17" ht="24.75" customHeight="1" spans="1:29">
      <c r="A17" s="93">
        <v>1</v>
      </c>
      <c r="B17" s="94" t="s">
        <v>174</v>
      </c>
      <c r="C17" s="95"/>
      <c r="D17" s="96">
        <v>31</v>
      </c>
      <c r="E17" s="97" t="s">
        <v>49</v>
      </c>
      <c r="F17" s="98">
        <v>1</v>
      </c>
      <c r="G17" s="99" t="s">
        <v>50</v>
      </c>
      <c r="H17" s="100" t="s">
        <v>51</v>
      </c>
      <c r="I17" s="101">
        <v>46097</v>
      </c>
      <c r="J17" s="102">
        <f>I17+$J$13</f>
        <v>46109</v>
      </c>
      <c r="K17" s="103">
        <f>J17+$K$13</f>
        <v>46139</v>
      </c>
      <c r="L17" s="103">
        <f>K17+$L$13</f>
        <v>46154</v>
      </c>
      <c r="M17" s="103">
        <f>L17+$M$13</f>
        <v>46166</v>
      </c>
      <c r="N17" s="103">
        <f>M17+$N$13</f>
        <v>46173</v>
      </c>
      <c r="O17" s="103">
        <f>N17+$O$13</f>
        <v>46203</v>
      </c>
      <c r="P17" s="103">
        <f>O17+$P$13</f>
        <v>46218</v>
      </c>
      <c r="Q17" s="103">
        <f>P17+$Q$13</f>
        <v>46230</v>
      </c>
      <c r="R17" s="103">
        <f>Q17+$R$13</f>
        <v>46245</v>
      </c>
      <c r="S17" s="103">
        <f>R17+$S$13</f>
        <v>46257</v>
      </c>
      <c r="T17" s="103">
        <f>S17+$T$13</f>
        <v>46272</v>
      </c>
      <c r="U17" s="103">
        <f>T17+$U$13</f>
        <v>46279</v>
      </c>
      <c r="V17" s="103">
        <f>U17+$V$13</f>
        <v>46291</v>
      </c>
      <c r="W17" s="104"/>
      <c r="X17" s="105">
        <f>+V17+$X$13</f>
        <v>46298</v>
      </c>
      <c r="Y17" s="105">
        <f>X17+$Y$13</f>
        <v>46308</v>
      </c>
      <c r="Z17" s="106">
        <f>Y17+$Z$13+1</f>
        <v>46312</v>
      </c>
      <c r="AA17" s="106">
        <f>Z17+$AA$13-1</f>
        <v>46316</v>
      </c>
      <c r="AB17" s="107"/>
      <c r="AC17" s="108"/>
    </row>
    <row r="18" ht="24" customHeight="1" spans="1:29">
      <c r="A18" s="93"/>
      <c r="B18" s="94"/>
      <c r="C18" s="109"/>
      <c r="D18" s="96"/>
      <c r="E18" s="97"/>
      <c r="F18" s="98"/>
      <c r="G18" s="99"/>
      <c r="H18" s="110" t="s">
        <v>52</v>
      </c>
      <c r="I18" s="111"/>
      <c r="J18" s="112"/>
      <c r="K18" s="113"/>
      <c r="L18" s="113"/>
      <c r="M18" s="113"/>
      <c r="N18" s="113"/>
      <c r="O18" s="113"/>
      <c r="P18" s="113"/>
      <c r="Q18" s="113"/>
      <c r="R18" s="113"/>
      <c r="S18" s="113"/>
      <c r="T18" s="113"/>
      <c r="U18" s="113"/>
      <c r="V18" s="114"/>
      <c r="W18" s="115"/>
      <c r="X18" s="116"/>
      <c r="Y18" s="117"/>
      <c r="Z18" s="117"/>
      <c r="AA18" s="118"/>
      <c r="AB18" s="119"/>
      <c r="AC18" s="120"/>
    </row>
    <row r="19" ht="61" customHeight="1" spans="1:29">
      <c r="A19" s="93">
        <v>2</v>
      </c>
      <c r="B19" s="94" t="s">
        <v>175</v>
      </c>
      <c r="C19" s="95"/>
      <c r="D19" s="96">
        <v>31</v>
      </c>
      <c r="E19" s="97" t="s">
        <v>49</v>
      </c>
      <c r="F19" s="98">
        <v>2</v>
      </c>
      <c r="G19" s="99" t="s">
        <v>50</v>
      </c>
      <c r="H19" s="100" t="s">
        <v>51</v>
      </c>
      <c r="I19" s="101">
        <v>46097</v>
      </c>
      <c r="J19" s="102">
        <f t="shared" ref="J19:J23" si="0">I19+$J$13</f>
        <v>46109</v>
      </c>
      <c r="K19" s="103">
        <f>J19+$K$13</f>
        <v>46139</v>
      </c>
      <c r="L19" s="103">
        <f>K19+$L$13</f>
        <v>46154</v>
      </c>
      <c r="M19" s="103">
        <f>L19+$M$13</f>
        <v>46166</v>
      </c>
      <c r="N19" s="103">
        <f>M19+$N$13</f>
        <v>46173</v>
      </c>
      <c r="O19" s="103">
        <f>N19+$O$13</f>
        <v>46203</v>
      </c>
      <c r="P19" s="103">
        <f>O19+$P$13</f>
        <v>46218</v>
      </c>
      <c r="Q19" s="103">
        <f>P19+$Q$13</f>
        <v>46230</v>
      </c>
      <c r="R19" s="103">
        <f>Q19+$R$13</f>
        <v>46245</v>
      </c>
      <c r="S19" s="103">
        <f>R19+$S$13</f>
        <v>46257</v>
      </c>
      <c r="T19" s="103">
        <f>S19+$T$13</f>
        <v>46272</v>
      </c>
      <c r="U19" s="103">
        <f>T19+$U$13</f>
        <v>46279</v>
      </c>
      <c r="V19" s="103">
        <f>U19+$V$13</f>
        <v>46291</v>
      </c>
      <c r="W19" s="104"/>
      <c r="X19" s="105">
        <f>+V19+$X$13</f>
        <v>46298</v>
      </c>
      <c r="Y19" s="105">
        <f>X19+$Y$13</f>
        <v>46308</v>
      </c>
      <c r="Z19" s="106">
        <f>Y19+$Z$13+1</f>
        <v>46312</v>
      </c>
      <c r="AA19" s="106">
        <f>Z19+$AA$13-1</f>
        <v>46316</v>
      </c>
      <c r="AB19" s="119"/>
      <c r="AC19" s="120"/>
    </row>
    <row r="20" spans="1:29">
      <c r="A20" s="93"/>
      <c r="B20" s="94"/>
      <c r="C20" s="109"/>
      <c r="D20" s="96"/>
      <c r="E20" s="97"/>
      <c r="F20" s="98"/>
      <c r="G20" s="99"/>
      <c r="H20" s="110" t="s">
        <v>52</v>
      </c>
      <c r="I20" s="111"/>
      <c r="J20" s="112"/>
      <c r="K20" s="113"/>
      <c r="L20" s="113"/>
      <c r="M20" s="113"/>
      <c r="N20" s="113"/>
      <c r="O20" s="113"/>
      <c r="P20" s="113"/>
      <c r="Q20" s="113"/>
      <c r="R20" s="113"/>
      <c r="S20" s="113"/>
      <c r="T20" s="113"/>
      <c r="U20" s="113"/>
      <c r="V20" s="114"/>
      <c r="W20" s="115"/>
      <c r="X20" s="116"/>
      <c r="Y20" s="117"/>
      <c r="Z20" s="117"/>
      <c r="AA20" s="118"/>
      <c r="AB20" s="119"/>
      <c r="AC20" s="120"/>
    </row>
    <row r="21" ht="39" customHeight="1" spans="1:29">
      <c r="A21" s="93">
        <v>3</v>
      </c>
      <c r="B21" s="94" t="s">
        <v>176</v>
      </c>
      <c r="C21" s="95"/>
      <c r="D21" s="96">
        <v>31</v>
      </c>
      <c r="E21" s="97" t="s">
        <v>49</v>
      </c>
      <c r="F21" s="98">
        <v>3</v>
      </c>
      <c r="G21" s="99" t="s">
        <v>50</v>
      </c>
      <c r="H21" s="100" t="s">
        <v>51</v>
      </c>
      <c r="I21" s="101">
        <v>46098</v>
      </c>
      <c r="J21" s="102">
        <f t="shared" si="0"/>
        <v>46110</v>
      </c>
      <c r="K21" s="103">
        <f>J21+$K$13</f>
        <v>46140</v>
      </c>
      <c r="L21" s="103">
        <f>K21+$L$13+2</f>
        <v>46157</v>
      </c>
      <c r="M21" s="103">
        <f>L21+$M$13+2</f>
        <v>46171</v>
      </c>
      <c r="N21" s="103">
        <f>M21+$N$13</f>
        <v>46178</v>
      </c>
      <c r="O21" s="103">
        <f>N21+$O$13</f>
        <v>46208</v>
      </c>
      <c r="P21" s="103">
        <f>O21+$P$13</f>
        <v>46223</v>
      </c>
      <c r="Q21" s="103">
        <f>P21+$Q$13</f>
        <v>46235</v>
      </c>
      <c r="R21" s="103">
        <f>Q21+$R$13</f>
        <v>46250</v>
      </c>
      <c r="S21" s="103">
        <f>R21+$S$13</f>
        <v>46262</v>
      </c>
      <c r="T21" s="103">
        <f>S21+$T$13</f>
        <v>46277</v>
      </c>
      <c r="U21" s="103">
        <f>T21+$U$13</f>
        <v>46284</v>
      </c>
      <c r="V21" s="103">
        <f>U21+$V$13+1</f>
        <v>46297</v>
      </c>
      <c r="W21" s="104"/>
      <c r="X21" s="105">
        <f>+V21+$X$13</f>
        <v>46304</v>
      </c>
      <c r="Y21" s="105">
        <f>X21+$Y$13</f>
        <v>46314</v>
      </c>
      <c r="Z21" s="106">
        <f>Y21+$Z$13+1</f>
        <v>46318</v>
      </c>
      <c r="AA21" s="106">
        <f>Z21+$AA$13-1</f>
        <v>46322</v>
      </c>
      <c r="AB21" s="121"/>
      <c r="AC21" s="122"/>
    </row>
    <row r="22" ht="36" customHeight="1" spans="1:29">
      <c r="A22" s="93"/>
      <c r="B22" s="94"/>
      <c r="C22" s="95"/>
      <c r="D22" s="96"/>
      <c r="E22" s="97"/>
      <c r="F22" s="98"/>
      <c r="G22" s="99"/>
      <c r="H22" s="110" t="s">
        <v>52</v>
      </c>
      <c r="I22" s="111"/>
      <c r="J22" s="112"/>
      <c r="K22" s="113"/>
      <c r="L22" s="113"/>
      <c r="M22" s="113"/>
      <c r="N22" s="113"/>
      <c r="O22" s="113"/>
      <c r="P22" s="113"/>
      <c r="Q22" s="113"/>
      <c r="R22" s="113"/>
      <c r="S22" s="113"/>
      <c r="T22" s="113"/>
      <c r="U22" s="113"/>
      <c r="V22" s="114"/>
      <c r="W22" s="115"/>
      <c r="X22" s="116"/>
      <c r="Y22" s="116"/>
      <c r="Z22" s="116"/>
      <c r="AA22" s="116"/>
      <c r="AB22" s="119"/>
      <c r="AC22" s="120"/>
    </row>
    <row r="23" ht="58.05" customHeight="1" spans="1:29">
      <c r="A23" s="93">
        <v>4</v>
      </c>
      <c r="B23" s="94" t="s">
        <v>177</v>
      </c>
      <c r="C23" s="95"/>
      <c r="D23" s="96">
        <v>31</v>
      </c>
      <c r="E23" s="97" t="s">
        <v>49</v>
      </c>
      <c r="F23" s="98">
        <v>4</v>
      </c>
      <c r="G23" s="99" t="s">
        <v>50</v>
      </c>
      <c r="H23" s="123" t="s">
        <v>51</v>
      </c>
      <c r="I23" s="101">
        <v>46104</v>
      </c>
      <c r="J23" s="102">
        <f t="shared" si="0"/>
        <v>46116</v>
      </c>
      <c r="K23" s="103">
        <f>J23+$K$13</f>
        <v>46146</v>
      </c>
      <c r="L23" s="103">
        <f>K23+$L$13+2</f>
        <v>46163</v>
      </c>
      <c r="M23" s="103">
        <f>L23+$M$13+2</f>
        <v>46177</v>
      </c>
      <c r="N23" s="103">
        <f>M23+$N$13</f>
        <v>46184</v>
      </c>
      <c r="O23" s="103">
        <f>N23+$O$13</f>
        <v>46214</v>
      </c>
      <c r="P23" s="103">
        <f>O23+$P$13</f>
        <v>46229</v>
      </c>
      <c r="Q23" s="103">
        <f>P23+$Q$13</f>
        <v>46241</v>
      </c>
      <c r="R23" s="103">
        <f>Q23+$R$13</f>
        <v>46256</v>
      </c>
      <c r="S23" s="103">
        <f>R23+$S$13</f>
        <v>46268</v>
      </c>
      <c r="T23" s="103">
        <f>S23+$T$13</f>
        <v>46283</v>
      </c>
      <c r="U23" s="103">
        <f>T23+$U$13</f>
        <v>46290</v>
      </c>
      <c r="V23" s="103">
        <f>U23+$V$13+1</f>
        <v>46303</v>
      </c>
      <c r="W23" s="104"/>
      <c r="X23" s="105">
        <f>+V23+$X$13</f>
        <v>46310</v>
      </c>
      <c r="Y23" s="105">
        <f>X23+$Y$13</f>
        <v>46320</v>
      </c>
      <c r="Z23" s="106">
        <f>Y23+$Z$13+1</f>
        <v>46324</v>
      </c>
      <c r="AA23" s="106">
        <f>Z23+$AA$13-1</f>
        <v>46328</v>
      </c>
      <c r="AB23" s="121"/>
      <c r="AC23" s="122"/>
    </row>
    <row r="24" spans="1:29">
      <c r="A24" s="93"/>
      <c r="B24" s="94"/>
      <c r="C24" s="95"/>
      <c r="D24" s="96"/>
      <c r="E24" s="97"/>
      <c r="F24" s="98"/>
      <c r="G24" s="99"/>
      <c r="H24" s="110" t="s">
        <v>52</v>
      </c>
      <c r="I24" s="124"/>
      <c r="J24" s="125"/>
      <c r="K24" s="126"/>
      <c r="L24" s="126"/>
      <c r="M24" s="126"/>
      <c r="N24" s="126"/>
      <c r="O24" s="126"/>
      <c r="P24" s="126"/>
      <c r="Q24" s="126"/>
      <c r="R24" s="126"/>
      <c r="S24" s="126"/>
      <c r="T24" s="126"/>
      <c r="U24" s="126"/>
      <c r="V24" s="127"/>
      <c r="W24" s="128"/>
      <c r="X24" s="129"/>
      <c r="Y24" s="129"/>
      <c r="Z24" s="129"/>
      <c r="AA24" s="129"/>
      <c r="AB24" s="119"/>
      <c r="AC24" s="120"/>
    </row>
    <row r="25" ht="49.8" customHeight="1" spans="1:29">
      <c r="A25" s="93">
        <v>5</v>
      </c>
      <c r="B25" s="94" t="s">
        <v>178</v>
      </c>
      <c r="C25" s="95"/>
      <c r="D25" s="96">
        <v>31</v>
      </c>
      <c r="E25" s="97" t="s">
        <v>49</v>
      </c>
      <c r="F25" s="98">
        <v>5</v>
      </c>
      <c r="G25" s="99" t="s">
        <v>50</v>
      </c>
      <c r="H25" s="100" t="s">
        <v>51</v>
      </c>
      <c r="I25" s="101">
        <v>46104</v>
      </c>
      <c r="J25" s="102">
        <f t="shared" ref="J25:J29" si="1">I25+$J$13+2</f>
        <v>46118</v>
      </c>
      <c r="K25" s="103">
        <f t="shared" ref="K25:K29" si="2">J25+$K$13</f>
        <v>46148</v>
      </c>
      <c r="L25" s="103">
        <f t="shared" ref="L25:L29" si="3">K25+$L$13</f>
        <v>46163</v>
      </c>
      <c r="M25" s="103">
        <f t="shared" ref="M25:M29" si="4">L25+$M$13</f>
        <v>46175</v>
      </c>
      <c r="N25" s="103">
        <f t="shared" ref="N25:N29" si="5">M25+$N$13</f>
        <v>46182</v>
      </c>
      <c r="O25" s="103">
        <f t="shared" ref="O25:O29" si="6">N25+$O$13</f>
        <v>46212</v>
      </c>
      <c r="P25" s="103">
        <f t="shared" ref="P25:P29" si="7">O25+$P$13</f>
        <v>46227</v>
      </c>
      <c r="Q25" s="103">
        <f t="shared" ref="Q25:Q29" si="8">P25+$Q$13</f>
        <v>46239</v>
      </c>
      <c r="R25" s="103">
        <f t="shared" ref="R25:R29" si="9">Q25+$R$13</f>
        <v>46254</v>
      </c>
      <c r="S25" s="103">
        <f t="shared" ref="S25:S29" si="10">R25+$S$13</f>
        <v>46266</v>
      </c>
      <c r="T25" s="103">
        <f t="shared" ref="T25:T29" si="11">S25+$T$13</f>
        <v>46281</v>
      </c>
      <c r="U25" s="103">
        <f t="shared" ref="U25:U29" si="12">T25+$U$13</f>
        <v>46288</v>
      </c>
      <c r="V25" s="103">
        <f t="shared" ref="V25:V29" si="13">U25+$V$13</f>
        <v>46300</v>
      </c>
      <c r="W25" s="104"/>
      <c r="X25" s="105">
        <f t="shared" ref="X25:X29" si="14">+V25+$X$13</f>
        <v>46307</v>
      </c>
      <c r="Y25" s="105">
        <f t="shared" ref="Y25:Y29" si="15">X25+$Y$13</f>
        <v>46317</v>
      </c>
      <c r="Z25" s="106">
        <f t="shared" ref="Z25:Z29" si="16">Y25+$Z$13+1</f>
        <v>46321</v>
      </c>
      <c r="AA25" s="106">
        <f>Z25+$AA$13-1</f>
        <v>46325</v>
      </c>
      <c r="AB25" s="121"/>
      <c r="AC25" s="122"/>
    </row>
    <row r="26" spans="1:29">
      <c r="A26" s="93"/>
      <c r="B26" s="94"/>
      <c r="C26" s="95"/>
      <c r="D26" s="96"/>
      <c r="E26" s="97"/>
      <c r="F26" s="98"/>
      <c r="G26" s="99"/>
      <c r="H26" s="110" t="s">
        <v>52</v>
      </c>
      <c r="I26" s="130"/>
      <c r="J26" s="112"/>
      <c r="K26" s="113"/>
      <c r="L26" s="113"/>
      <c r="M26" s="113"/>
      <c r="N26" s="113"/>
      <c r="O26" s="113"/>
      <c r="P26" s="113"/>
      <c r="Q26" s="113"/>
      <c r="R26" s="113"/>
      <c r="S26" s="113"/>
      <c r="T26" s="113"/>
      <c r="U26" s="113"/>
      <c r="V26" s="114"/>
      <c r="W26" s="115"/>
      <c r="X26" s="116"/>
      <c r="Y26" s="116"/>
      <c r="Z26" s="116"/>
      <c r="AA26" s="116"/>
      <c r="AB26" s="119"/>
      <c r="AC26" s="120"/>
    </row>
    <row r="27" ht="24" customHeight="1" spans="1:29">
      <c r="A27" s="93">
        <v>6</v>
      </c>
      <c r="B27" s="94" t="s">
        <v>179</v>
      </c>
      <c r="C27" s="95"/>
      <c r="D27" s="96">
        <v>31</v>
      </c>
      <c r="E27" s="97" t="s">
        <v>49</v>
      </c>
      <c r="F27" s="98">
        <v>6</v>
      </c>
      <c r="G27" s="99" t="s">
        <v>50</v>
      </c>
      <c r="H27" s="100" t="s">
        <v>51</v>
      </c>
      <c r="I27" s="101">
        <v>46104</v>
      </c>
      <c r="J27" s="102">
        <f t="shared" si="1"/>
        <v>46118</v>
      </c>
      <c r="K27" s="103">
        <f t="shared" si="2"/>
        <v>46148</v>
      </c>
      <c r="L27" s="103">
        <f t="shared" si="3"/>
        <v>46163</v>
      </c>
      <c r="M27" s="103">
        <f t="shared" si="4"/>
        <v>46175</v>
      </c>
      <c r="N27" s="103">
        <f t="shared" si="5"/>
        <v>46182</v>
      </c>
      <c r="O27" s="103">
        <f t="shared" si="6"/>
        <v>46212</v>
      </c>
      <c r="P27" s="103">
        <f t="shared" si="7"/>
        <v>46227</v>
      </c>
      <c r="Q27" s="103">
        <f t="shared" si="8"/>
        <v>46239</v>
      </c>
      <c r="R27" s="103">
        <f t="shared" si="9"/>
        <v>46254</v>
      </c>
      <c r="S27" s="103">
        <f t="shared" si="10"/>
        <v>46266</v>
      </c>
      <c r="T27" s="103">
        <f t="shared" si="11"/>
        <v>46281</v>
      </c>
      <c r="U27" s="103">
        <f t="shared" si="12"/>
        <v>46288</v>
      </c>
      <c r="V27" s="103">
        <f t="shared" si="13"/>
        <v>46300</v>
      </c>
      <c r="W27" s="104"/>
      <c r="X27" s="105">
        <f t="shared" si="14"/>
        <v>46307</v>
      </c>
      <c r="Y27" s="105">
        <f t="shared" si="15"/>
        <v>46317</v>
      </c>
      <c r="Z27" s="106">
        <f t="shared" si="16"/>
        <v>46321</v>
      </c>
      <c r="AA27" s="106">
        <f>Z27+$AA$13+2</f>
        <v>46328</v>
      </c>
      <c r="AB27" s="121"/>
      <c r="AC27" s="122"/>
    </row>
    <row r="28" ht="29.4" customHeight="1" spans="1:29">
      <c r="A28" s="93"/>
      <c r="B28" s="94"/>
      <c r="C28" s="95"/>
      <c r="D28" s="96"/>
      <c r="E28" s="97"/>
      <c r="F28" s="98"/>
      <c r="G28" s="99"/>
      <c r="H28" s="110" t="s">
        <v>52</v>
      </c>
      <c r="I28" s="111"/>
      <c r="J28" s="112"/>
      <c r="K28" s="112"/>
      <c r="L28" s="112"/>
      <c r="M28" s="112"/>
      <c r="N28" s="112"/>
      <c r="O28" s="112"/>
      <c r="P28" s="112"/>
      <c r="Q28" s="112"/>
      <c r="R28" s="112"/>
      <c r="S28" s="112"/>
      <c r="T28" s="112"/>
      <c r="U28" s="112"/>
      <c r="V28" s="112"/>
      <c r="W28" s="115"/>
      <c r="X28" s="116"/>
      <c r="Y28" s="116"/>
      <c r="Z28" s="116"/>
      <c r="AA28" s="116"/>
      <c r="AB28" s="119"/>
      <c r="AC28" s="120"/>
    </row>
    <row r="29" ht="29.4" customHeight="1" spans="1:29">
      <c r="A29" s="93">
        <v>7</v>
      </c>
      <c r="B29" s="94" t="s">
        <v>180</v>
      </c>
      <c r="C29" s="95"/>
      <c r="D29" s="96">
        <v>31</v>
      </c>
      <c r="E29" s="97" t="s">
        <v>49</v>
      </c>
      <c r="F29" s="98">
        <v>7</v>
      </c>
      <c r="G29" s="99" t="s">
        <v>68</v>
      </c>
      <c r="H29" s="100" t="s">
        <v>51</v>
      </c>
      <c r="I29" s="101">
        <v>46104</v>
      </c>
      <c r="J29" s="102">
        <f t="shared" si="1"/>
        <v>46118</v>
      </c>
      <c r="K29" s="103">
        <f t="shared" si="2"/>
        <v>46148</v>
      </c>
      <c r="L29" s="103">
        <f t="shared" si="3"/>
        <v>46163</v>
      </c>
      <c r="M29" s="103">
        <f t="shared" si="4"/>
        <v>46175</v>
      </c>
      <c r="N29" s="103">
        <f t="shared" si="5"/>
        <v>46182</v>
      </c>
      <c r="O29" s="103">
        <f t="shared" si="6"/>
        <v>46212</v>
      </c>
      <c r="P29" s="103">
        <f t="shared" si="7"/>
        <v>46227</v>
      </c>
      <c r="Q29" s="103">
        <f t="shared" si="8"/>
        <v>46239</v>
      </c>
      <c r="R29" s="103">
        <f t="shared" si="9"/>
        <v>46254</v>
      </c>
      <c r="S29" s="103">
        <f t="shared" si="10"/>
        <v>46266</v>
      </c>
      <c r="T29" s="103">
        <f t="shared" si="11"/>
        <v>46281</v>
      </c>
      <c r="U29" s="103">
        <f t="shared" si="12"/>
        <v>46288</v>
      </c>
      <c r="V29" s="103">
        <f t="shared" si="13"/>
        <v>46300</v>
      </c>
      <c r="W29" s="104"/>
      <c r="X29" s="105">
        <f t="shared" si="14"/>
        <v>46307</v>
      </c>
      <c r="Y29" s="105">
        <f t="shared" si="15"/>
        <v>46317</v>
      </c>
      <c r="Z29" s="106">
        <f t="shared" si="16"/>
        <v>46321</v>
      </c>
      <c r="AA29" s="106">
        <f>Z29+$AA$13+2</f>
        <v>46328</v>
      </c>
      <c r="AB29" s="121"/>
      <c r="AC29" s="122"/>
    </row>
    <row r="30" ht="29.4" customHeight="1" spans="1:29">
      <c r="A30" s="93"/>
      <c r="B30" s="94"/>
      <c r="C30" s="109"/>
      <c r="D30" s="96"/>
      <c r="E30" s="97"/>
      <c r="F30" s="98"/>
      <c r="G30" s="99"/>
      <c r="H30" s="110" t="s">
        <v>52</v>
      </c>
      <c r="I30" s="124"/>
      <c r="J30" s="125"/>
      <c r="K30" s="125"/>
      <c r="L30" s="125"/>
      <c r="M30" s="125"/>
      <c r="N30" s="125"/>
      <c r="O30" s="125"/>
      <c r="P30" s="125"/>
      <c r="Q30" s="125"/>
      <c r="R30" s="125"/>
      <c r="S30" s="125"/>
      <c r="T30" s="125"/>
      <c r="U30" s="125"/>
      <c r="V30" s="125"/>
      <c r="W30" s="128"/>
      <c r="X30" s="129"/>
      <c r="Y30" s="129"/>
      <c r="Z30" s="129"/>
      <c r="AA30" s="129"/>
      <c r="AB30" s="119"/>
      <c r="AC30" s="120"/>
    </row>
    <row r="31" ht="33.75" customHeight="1" spans="1:29">
      <c r="A31" s="93">
        <v>8</v>
      </c>
      <c r="B31" s="94" t="s">
        <v>181</v>
      </c>
      <c r="C31" s="95"/>
      <c r="D31" s="96">
        <v>31</v>
      </c>
      <c r="E31" s="97" t="s">
        <v>49</v>
      </c>
      <c r="F31" s="98">
        <v>8</v>
      </c>
      <c r="G31" s="99" t="s">
        <v>50</v>
      </c>
      <c r="H31" s="100" t="s">
        <v>51</v>
      </c>
      <c r="I31" s="101">
        <v>46105</v>
      </c>
      <c r="J31" s="102">
        <f>I31+$J$13</f>
        <v>46117</v>
      </c>
      <c r="K31" s="103">
        <f t="shared" ref="K31:K35" si="17">J31+$K$13</f>
        <v>46147</v>
      </c>
      <c r="L31" s="103">
        <f>K31+$L$13</f>
        <v>46162</v>
      </c>
      <c r="M31" s="103">
        <f>L31+$M$13</f>
        <v>46174</v>
      </c>
      <c r="N31" s="103">
        <f t="shared" ref="N31:N35" si="18">M31+$N$13</f>
        <v>46181</v>
      </c>
      <c r="O31" s="103">
        <f t="shared" ref="O31:O35" si="19">N31+$O$13</f>
        <v>46211</v>
      </c>
      <c r="P31" s="103">
        <f t="shared" ref="P31:P35" si="20">O31+$P$13</f>
        <v>46226</v>
      </c>
      <c r="Q31" s="103">
        <f t="shared" ref="Q31:Q35" si="21">P31+$Q$13</f>
        <v>46238</v>
      </c>
      <c r="R31" s="103">
        <f t="shared" ref="R31:R35" si="22">Q31+$R$13</f>
        <v>46253</v>
      </c>
      <c r="S31" s="103">
        <f t="shared" ref="S31:S35" si="23">R31+$S$13</f>
        <v>46265</v>
      </c>
      <c r="T31" s="103">
        <f t="shared" ref="T31:T35" si="24">S31+$T$13</f>
        <v>46280</v>
      </c>
      <c r="U31" s="103">
        <f t="shared" ref="U31:U35" si="25">T31+$U$13</f>
        <v>46287</v>
      </c>
      <c r="V31" s="103">
        <f>U31+$V$13</f>
        <v>46299</v>
      </c>
      <c r="W31" s="104"/>
      <c r="X31" s="105">
        <f t="shared" ref="X31:X35" si="26">+V31+$X$13</f>
        <v>46306</v>
      </c>
      <c r="Y31" s="105">
        <f t="shared" ref="Y31:Y35" si="27">X31+$Y$13</f>
        <v>46316</v>
      </c>
      <c r="Z31" s="106">
        <f t="shared" ref="Z31:Z35" si="28">Y31+$Z$13+1</f>
        <v>46320</v>
      </c>
      <c r="AA31" s="106">
        <f>Z31+$AA$13-1</f>
        <v>46324</v>
      </c>
      <c r="AB31" s="121"/>
      <c r="AC31" s="122"/>
    </row>
    <row r="32" spans="1:29">
      <c r="A32" s="93"/>
      <c r="B32" s="94"/>
      <c r="C32" s="109"/>
      <c r="D32" s="96"/>
      <c r="E32" s="97"/>
      <c r="F32" s="98"/>
      <c r="G32" s="99"/>
      <c r="H32" s="110" t="s">
        <v>52</v>
      </c>
      <c r="I32" s="111"/>
      <c r="J32" s="112"/>
      <c r="K32" s="112"/>
      <c r="L32" s="112"/>
      <c r="M32" s="112"/>
      <c r="N32" s="112"/>
      <c r="O32" s="112"/>
      <c r="P32" s="112"/>
      <c r="Q32" s="112"/>
      <c r="R32" s="112"/>
      <c r="S32" s="112"/>
      <c r="T32" s="112"/>
      <c r="U32" s="112"/>
      <c r="V32" s="112"/>
      <c r="W32" s="115"/>
      <c r="X32" s="116"/>
      <c r="Y32" s="116"/>
      <c r="Z32" s="116"/>
      <c r="AA32" s="116"/>
      <c r="AB32" s="119"/>
      <c r="AC32" s="120"/>
    </row>
    <row r="33" ht="30.75" customHeight="1" spans="1:29">
      <c r="A33" s="93">
        <v>9</v>
      </c>
      <c r="B33" s="131" t="s">
        <v>182</v>
      </c>
      <c r="C33" s="132"/>
      <c r="D33" s="96">
        <v>31</v>
      </c>
      <c r="E33" s="97" t="s">
        <v>49</v>
      </c>
      <c r="F33" s="98">
        <v>9</v>
      </c>
      <c r="G33" s="99" t="s">
        <v>50</v>
      </c>
      <c r="H33" s="100" t="s">
        <v>51</v>
      </c>
      <c r="I33" s="101">
        <v>46105</v>
      </c>
      <c r="J33" s="102">
        <f>I33+$J$13</f>
        <v>46117</v>
      </c>
      <c r="K33" s="103">
        <f t="shared" si="17"/>
        <v>46147</v>
      </c>
      <c r="L33" s="103">
        <f>K33+$L$13+2</f>
        <v>46164</v>
      </c>
      <c r="M33" s="103">
        <f>L33+$M$13+2</f>
        <v>46178</v>
      </c>
      <c r="N33" s="103">
        <f t="shared" si="18"/>
        <v>46185</v>
      </c>
      <c r="O33" s="103">
        <f t="shared" si="19"/>
        <v>46215</v>
      </c>
      <c r="P33" s="103">
        <f t="shared" si="20"/>
        <v>46230</v>
      </c>
      <c r="Q33" s="103">
        <f t="shared" si="21"/>
        <v>46242</v>
      </c>
      <c r="R33" s="103">
        <f t="shared" si="22"/>
        <v>46257</v>
      </c>
      <c r="S33" s="103">
        <f t="shared" si="23"/>
        <v>46269</v>
      </c>
      <c r="T33" s="103">
        <f t="shared" si="24"/>
        <v>46284</v>
      </c>
      <c r="U33" s="103">
        <f t="shared" si="25"/>
        <v>46291</v>
      </c>
      <c r="V33" s="103">
        <f>U33+$V$13+1</f>
        <v>46304</v>
      </c>
      <c r="W33" s="104"/>
      <c r="X33" s="105">
        <f t="shared" si="26"/>
        <v>46311</v>
      </c>
      <c r="Y33" s="105">
        <f t="shared" si="27"/>
        <v>46321</v>
      </c>
      <c r="Z33" s="106">
        <f t="shared" si="28"/>
        <v>46325</v>
      </c>
      <c r="AA33" s="106">
        <f>Z33+$AA$13-1</f>
        <v>46329</v>
      </c>
      <c r="AB33" s="121"/>
      <c r="AC33" s="122"/>
    </row>
    <row r="34" ht="30.75" customHeight="1" spans="1:29">
      <c r="A34" s="93"/>
      <c r="B34" s="131"/>
      <c r="C34" s="133"/>
      <c r="D34" s="96"/>
      <c r="E34" s="97"/>
      <c r="F34" s="98"/>
      <c r="G34" s="99"/>
      <c r="H34" s="110" t="s">
        <v>52</v>
      </c>
      <c r="I34" s="130"/>
      <c r="J34" s="112"/>
      <c r="K34" s="112"/>
      <c r="L34" s="112"/>
      <c r="M34" s="112"/>
      <c r="N34" s="112"/>
      <c r="O34" s="112"/>
      <c r="P34" s="112"/>
      <c r="Q34" s="112"/>
      <c r="R34" s="112"/>
      <c r="S34" s="112"/>
      <c r="T34" s="112"/>
      <c r="U34" s="112"/>
      <c r="V34" s="112"/>
      <c r="W34" s="115"/>
      <c r="X34" s="116"/>
      <c r="Y34" s="116"/>
      <c r="Z34" s="116"/>
      <c r="AA34" s="116"/>
      <c r="AB34" s="119"/>
      <c r="AC34" s="120"/>
    </row>
    <row r="35" ht="36" customHeight="1" spans="1:29">
      <c r="A35" s="93">
        <v>10</v>
      </c>
      <c r="B35" s="134" t="s">
        <v>183</v>
      </c>
      <c r="C35" s="95"/>
      <c r="D35" s="96">
        <v>31</v>
      </c>
      <c r="E35" s="97" t="s">
        <v>49</v>
      </c>
      <c r="F35" s="98">
        <v>10</v>
      </c>
      <c r="G35" s="99" t="s">
        <v>50</v>
      </c>
      <c r="H35" s="100" t="s">
        <v>51</v>
      </c>
      <c r="I35" s="101">
        <v>46106</v>
      </c>
      <c r="J35" s="102">
        <f>I35+$J$13+2</f>
        <v>46120</v>
      </c>
      <c r="K35" s="103">
        <f t="shared" si="17"/>
        <v>46150</v>
      </c>
      <c r="L35" s="103">
        <f>K35+$L$13</f>
        <v>46165</v>
      </c>
      <c r="M35" s="103">
        <f>L35+$M$13</f>
        <v>46177</v>
      </c>
      <c r="N35" s="103">
        <f t="shared" si="18"/>
        <v>46184</v>
      </c>
      <c r="O35" s="103">
        <f t="shared" si="19"/>
        <v>46214</v>
      </c>
      <c r="P35" s="103">
        <f t="shared" si="20"/>
        <v>46229</v>
      </c>
      <c r="Q35" s="103">
        <f t="shared" si="21"/>
        <v>46241</v>
      </c>
      <c r="R35" s="103">
        <f t="shared" si="22"/>
        <v>46256</v>
      </c>
      <c r="S35" s="103">
        <f t="shared" si="23"/>
        <v>46268</v>
      </c>
      <c r="T35" s="103">
        <f t="shared" si="24"/>
        <v>46283</v>
      </c>
      <c r="U35" s="103">
        <f t="shared" si="25"/>
        <v>46290</v>
      </c>
      <c r="V35" s="103">
        <f>U35+$V$13</f>
        <v>46302</v>
      </c>
      <c r="W35" s="104"/>
      <c r="X35" s="105">
        <f t="shared" si="26"/>
        <v>46309</v>
      </c>
      <c r="Y35" s="105">
        <f t="shared" si="27"/>
        <v>46319</v>
      </c>
      <c r="Z35" s="106">
        <f t="shared" si="28"/>
        <v>46323</v>
      </c>
      <c r="AA35" s="106">
        <f>Z35+$AA$13+2</f>
        <v>46330</v>
      </c>
      <c r="AB35" s="121"/>
      <c r="AC35" s="122"/>
    </row>
    <row r="36" ht="30" customHeight="1" spans="1:29">
      <c r="A36" s="93"/>
      <c r="B36" s="134"/>
      <c r="C36" s="95"/>
      <c r="D36" s="96"/>
      <c r="E36" s="97"/>
      <c r="F36" s="98"/>
      <c r="G36" s="99"/>
      <c r="H36" s="110" t="s">
        <v>52</v>
      </c>
      <c r="I36" s="111"/>
      <c r="J36" s="112"/>
      <c r="K36" s="112"/>
      <c r="L36" s="112"/>
      <c r="M36" s="112"/>
      <c r="N36" s="112"/>
      <c r="O36" s="112"/>
      <c r="P36" s="112"/>
      <c r="Q36" s="112"/>
      <c r="R36" s="112"/>
      <c r="S36" s="112"/>
      <c r="T36" s="112"/>
      <c r="U36" s="112"/>
      <c r="V36" s="112"/>
      <c r="W36" s="115"/>
      <c r="X36" s="116"/>
      <c r="Y36" s="116"/>
      <c r="Z36" s="116"/>
      <c r="AA36" s="116"/>
      <c r="AB36" s="119"/>
      <c r="AC36" s="120"/>
    </row>
    <row r="37" ht="19.2" customHeight="1" spans="1:29">
      <c r="A37" s="93">
        <v>11</v>
      </c>
      <c r="B37" s="131" t="s">
        <v>184</v>
      </c>
      <c r="C37" s="132"/>
      <c r="D37" s="96">
        <v>31</v>
      </c>
      <c r="E37" s="97" t="s">
        <v>49</v>
      </c>
      <c r="F37" s="98">
        <v>11</v>
      </c>
      <c r="G37" s="99" t="s">
        <v>50</v>
      </c>
      <c r="H37" s="100" t="s">
        <v>51</v>
      </c>
      <c r="I37" s="101">
        <v>46106</v>
      </c>
      <c r="J37" s="102">
        <f>I37+$J$13+2</f>
        <v>46120</v>
      </c>
      <c r="K37" s="103">
        <f>J37+$K$13</f>
        <v>46150</v>
      </c>
      <c r="L37" s="103">
        <f>K37+$L$13</f>
        <v>46165</v>
      </c>
      <c r="M37" s="103">
        <f>L37+$M$13</f>
        <v>46177</v>
      </c>
      <c r="N37" s="103">
        <f>M37+$N$13</f>
        <v>46184</v>
      </c>
      <c r="O37" s="103">
        <f>N37+$O$13</f>
        <v>46214</v>
      </c>
      <c r="P37" s="103">
        <f>O37+$P$13</f>
        <v>46229</v>
      </c>
      <c r="Q37" s="103">
        <f>P37+$Q$13</f>
        <v>46241</v>
      </c>
      <c r="R37" s="103">
        <f>Q37+$R$13</f>
        <v>46256</v>
      </c>
      <c r="S37" s="103">
        <f>R37+$S$13</f>
        <v>46268</v>
      </c>
      <c r="T37" s="103">
        <f>S37+$T$13</f>
        <v>46283</v>
      </c>
      <c r="U37" s="103">
        <f>T37+$U$13</f>
        <v>46290</v>
      </c>
      <c r="V37" s="103">
        <f>U37+$V$13</f>
        <v>46302</v>
      </c>
      <c r="W37" s="104"/>
      <c r="X37" s="105">
        <f>+V37+$X$13</f>
        <v>46309</v>
      </c>
      <c r="Y37" s="105">
        <f>X37+$Y$13</f>
        <v>46319</v>
      </c>
      <c r="Z37" s="106">
        <f>Y37+$Z$13+1</f>
        <v>46323</v>
      </c>
      <c r="AA37" s="106">
        <f>Z37+$AA$13-1</f>
        <v>46327</v>
      </c>
      <c r="AB37" s="135"/>
      <c r="AC37" s="136"/>
    </row>
    <row r="38" spans="1:29">
      <c r="A38" s="93"/>
      <c r="B38" s="131"/>
      <c r="C38" s="133"/>
      <c r="D38" s="96"/>
      <c r="E38" s="97"/>
      <c r="F38" s="98"/>
      <c r="G38" s="99"/>
      <c r="H38" s="110" t="s">
        <v>52</v>
      </c>
      <c r="I38" s="111"/>
      <c r="J38" s="112"/>
      <c r="K38" s="112"/>
      <c r="L38" s="112"/>
      <c r="M38" s="112"/>
      <c r="N38" s="112"/>
      <c r="O38" s="112"/>
      <c r="P38" s="112"/>
      <c r="Q38" s="112"/>
      <c r="R38" s="112"/>
      <c r="S38" s="112"/>
      <c r="T38" s="112"/>
      <c r="U38" s="112"/>
      <c r="V38" s="112"/>
      <c r="W38" s="115"/>
      <c r="X38" s="116"/>
      <c r="Y38" s="116"/>
      <c r="Z38" s="116"/>
      <c r="AA38" s="116"/>
      <c r="AB38" s="119"/>
      <c r="AC38" s="120"/>
    </row>
    <row r="39" ht="22.2" customHeight="1" spans="1:29">
      <c r="A39" s="93">
        <v>12</v>
      </c>
      <c r="B39" s="131" t="s">
        <v>185</v>
      </c>
      <c r="C39" s="132"/>
      <c r="D39" s="96">
        <v>31</v>
      </c>
      <c r="E39" s="97" t="s">
        <v>49</v>
      </c>
      <c r="F39" s="98">
        <v>12</v>
      </c>
      <c r="G39" s="99" t="s">
        <v>50</v>
      </c>
      <c r="H39" s="100" t="s">
        <v>51</v>
      </c>
      <c r="I39" s="101">
        <v>46106</v>
      </c>
      <c r="J39" s="102">
        <f>I39+$J$13+2</f>
        <v>46120</v>
      </c>
      <c r="K39" s="103">
        <f>J39+$K$13</f>
        <v>46150</v>
      </c>
      <c r="L39" s="103">
        <f>K39+$L$13</f>
        <v>46165</v>
      </c>
      <c r="M39" s="103">
        <f>L39+$M$13</f>
        <v>46177</v>
      </c>
      <c r="N39" s="103">
        <f>M39+$N$13</f>
        <v>46184</v>
      </c>
      <c r="O39" s="103">
        <f>N39+$O$13</f>
        <v>46214</v>
      </c>
      <c r="P39" s="103">
        <f>O39+$P$13</f>
        <v>46229</v>
      </c>
      <c r="Q39" s="103">
        <f>P39+$Q$13</f>
        <v>46241</v>
      </c>
      <c r="R39" s="103">
        <f>Q39+$R$13</f>
        <v>46256</v>
      </c>
      <c r="S39" s="103">
        <f>R39+$S$13</f>
        <v>46268</v>
      </c>
      <c r="T39" s="103">
        <f>S39+$T$13</f>
        <v>46283</v>
      </c>
      <c r="U39" s="103">
        <f>T39+$U$13</f>
        <v>46290</v>
      </c>
      <c r="V39" s="103">
        <f>U39+$V$13</f>
        <v>46302</v>
      </c>
      <c r="W39" s="104"/>
      <c r="X39" s="105">
        <f>+V39+$X$13</f>
        <v>46309</v>
      </c>
      <c r="Y39" s="105">
        <f>X39+$Y$13</f>
        <v>46319</v>
      </c>
      <c r="Z39" s="106">
        <f>Y39+$Z$13+1</f>
        <v>46323</v>
      </c>
      <c r="AA39" s="106">
        <f>Z39+$AA$13-1</f>
        <v>46327</v>
      </c>
      <c r="AB39" s="135"/>
      <c r="AC39" s="136"/>
    </row>
    <row r="40" ht="27" customHeight="1" spans="1:29">
      <c r="A40" s="93"/>
      <c r="B40" s="131"/>
      <c r="C40" s="133"/>
      <c r="D40" s="96"/>
      <c r="E40" s="97"/>
      <c r="F40" s="98"/>
      <c r="G40" s="99"/>
      <c r="H40" s="110" t="s">
        <v>52</v>
      </c>
      <c r="I40" s="111"/>
      <c r="J40" s="112"/>
      <c r="K40" s="112"/>
      <c r="L40" s="112"/>
      <c r="M40" s="112"/>
      <c r="N40" s="112"/>
      <c r="O40" s="112"/>
      <c r="P40" s="112"/>
      <c r="Q40" s="112"/>
      <c r="R40" s="112"/>
      <c r="S40" s="112"/>
      <c r="T40" s="112"/>
      <c r="U40" s="112"/>
      <c r="V40" s="112"/>
      <c r="W40" s="115"/>
      <c r="X40" s="116"/>
      <c r="Y40" s="116"/>
      <c r="Z40" s="116"/>
      <c r="AA40" s="116"/>
      <c r="AB40" s="119"/>
      <c r="AC40" s="120"/>
    </row>
    <row r="41" ht="40.2" customHeight="1" spans="1:29">
      <c r="A41" s="93">
        <v>13</v>
      </c>
      <c r="B41" s="131" t="s">
        <v>186</v>
      </c>
      <c r="C41" s="132"/>
      <c r="D41" s="96">
        <v>31</v>
      </c>
      <c r="E41" s="97" t="s">
        <v>49</v>
      </c>
      <c r="F41" s="98">
        <v>13</v>
      </c>
      <c r="G41" s="99" t="s">
        <v>50</v>
      </c>
      <c r="H41" s="100" t="s">
        <v>51</v>
      </c>
      <c r="I41" s="101">
        <v>46106</v>
      </c>
      <c r="J41" s="102">
        <f>I41+$J$13+2</f>
        <v>46120</v>
      </c>
      <c r="K41" s="103">
        <f>J41+$K$13</f>
        <v>46150</v>
      </c>
      <c r="L41" s="103">
        <f>K41+$L$13</f>
        <v>46165</v>
      </c>
      <c r="M41" s="103">
        <f>L41+$M$13</f>
        <v>46177</v>
      </c>
      <c r="N41" s="103">
        <f>M41+$N$13</f>
        <v>46184</v>
      </c>
      <c r="O41" s="103">
        <f>N41+$O$13</f>
        <v>46214</v>
      </c>
      <c r="P41" s="103">
        <f>O41+$P$13</f>
        <v>46229</v>
      </c>
      <c r="Q41" s="103">
        <f>P41+$Q$13</f>
        <v>46241</v>
      </c>
      <c r="R41" s="103">
        <f>Q41+$R$13</f>
        <v>46256</v>
      </c>
      <c r="S41" s="103">
        <f>R41+$S$13</f>
        <v>46268</v>
      </c>
      <c r="T41" s="103">
        <f>S41+$T$13</f>
        <v>46283</v>
      </c>
      <c r="U41" s="103">
        <f>T41+$U$13</f>
        <v>46290</v>
      </c>
      <c r="V41" s="103">
        <f>U41+$V$13</f>
        <v>46302</v>
      </c>
      <c r="W41" s="104"/>
      <c r="X41" s="105">
        <f>+V41+$X$13</f>
        <v>46309</v>
      </c>
      <c r="Y41" s="105">
        <f>X41+$Y$13</f>
        <v>46319</v>
      </c>
      <c r="Z41" s="106">
        <f>Y41+$Z$13+1</f>
        <v>46323</v>
      </c>
      <c r="AA41" s="106">
        <f>Z41+$AA$13-1</f>
        <v>46327</v>
      </c>
      <c r="AB41" s="135"/>
      <c r="AC41" s="136"/>
    </row>
    <row r="42" ht="46.2" customHeight="1" spans="1:29">
      <c r="A42" s="93"/>
      <c r="B42" s="131"/>
      <c r="C42" s="133"/>
      <c r="D42" s="96"/>
      <c r="E42" s="97"/>
      <c r="F42" s="98"/>
      <c r="G42" s="99"/>
      <c r="H42" s="110" t="s">
        <v>52</v>
      </c>
      <c r="I42" s="111"/>
      <c r="J42" s="112"/>
      <c r="K42" s="112"/>
      <c r="L42" s="112"/>
      <c r="M42" s="112"/>
      <c r="N42" s="112"/>
      <c r="O42" s="112"/>
      <c r="P42" s="112"/>
      <c r="Q42" s="112"/>
      <c r="R42" s="112"/>
      <c r="S42" s="112"/>
      <c r="T42" s="112"/>
      <c r="U42" s="112"/>
      <c r="V42" s="112"/>
      <c r="W42" s="115"/>
      <c r="X42" s="116"/>
      <c r="Y42" s="116"/>
      <c r="Z42" s="116"/>
      <c r="AA42" s="116"/>
      <c r="AB42" s="119"/>
      <c r="AC42" s="120"/>
    </row>
    <row r="43" ht="33.6" customHeight="1" spans="1:29">
      <c r="A43" s="93">
        <v>14</v>
      </c>
      <c r="B43" s="131" t="s">
        <v>187</v>
      </c>
      <c r="C43" s="132"/>
      <c r="D43" s="96">
        <v>31</v>
      </c>
      <c r="E43" s="97" t="s">
        <v>49</v>
      </c>
      <c r="F43" s="98">
        <v>14</v>
      </c>
      <c r="G43" s="99" t="s">
        <v>50</v>
      </c>
      <c r="H43" s="100" t="s">
        <v>51</v>
      </c>
      <c r="I43" s="101">
        <v>46106</v>
      </c>
      <c r="J43" s="102">
        <f>I43+$J$13+2</f>
        <v>46120</v>
      </c>
      <c r="K43" s="103">
        <f>J43+$K$13</f>
        <v>46150</v>
      </c>
      <c r="L43" s="103">
        <f>K43+$L$13</f>
        <v>46165</v>
      </c>
      <c r="M43" s="103">
        <f>L43+$M$13</f>
        <v>46177</v>
      </c>
      <c r="N43" s="103">
        <f>M43+$N$13</f>
        <v>46184</v>
      </c>
      <c r="O43" s="103">
        <f>N43+$O$13</f>
        <v>46214</v>
      </c>
      <c r="P43" s="103">
        <f>O43+$P$13</f>
        <v>46229</v>
      </c>
      <c r="Q43" s="103">
        <f>P43+$Q$13</f>
        <v>46241</v>
      </c>
      <c r="R43" s="103">
        <f>Q43+$R$13</f>
        <v>46256</v>
      </c>
      <c r="S43" s="103">
        <f>R43+$S$13</f>
        <v>46268</v>
      </c>
      <c r="T43" s="103">
        <f>S43+$T$13</f>
        <v>46283</v>
      </c>
      <c r="U43" s="103">
        <f>T43+$U$13</f>
        <v>46290</v>
      </c>
      <c r="V43" s="103">
        <f>U43+$V$13</f>
        <v>46302</v>
      </c>
      <c r="W43" s="104"/>
      <c r="X43" s="105">
        <f>+V43+$X$13</f>
        <v>46309</v>
      </c>
      <c r="Y43" s="105">
        <f>X43+$Y$13</f>
        <v>46319</v>
      </c>
      <c r="Z43" s="106">
        <f>Y43+$Z$13+1</f>
        <v>46323</v>
      </c>
      <c r="AA43" s="106">
        <f>Z43+$AA$13-1</f>
        <v>46327</v>
      </c>
      <c r="AB43" s="135"/>
      <c r="AC43" s="136"/>
    </row>
    <row r="44" ht="42" customHeight="1" spans="1:29">
      <c r="A44" s="93"/>
      <c r="B44" s="131"/>
      <c r="C44" s="133"/>
      <c r="D44" s="96"/>
      <c r="E44" s="97"/>
      <c r="F44" s="98"/>
      <c r="G44" s="99"/>
      <c r="H44" s="110" t="s">
        <v>52</v>
      </c>
      <c r="I44" s="111"/>
      <c r="J44" s="112"/>
      <c r="K44" s="112"/>
      <c r="L44" s="112"/>
      <c r="M44" s="112"/>
      <c r="N44" s="112"/>
      <c r="O44" s="112"/>
      <c r="P44" s="112"/>
      <c r="Q44" s="112"/>
      <c r="R44" s="112"/>
      <c r="S44" s="112"/>
      <c r="T44" s="112"/>
      <c r="U44" s="112"/>
      <c r="V44" s="112"/>
      <c r="W44" s="115"/>
      <c r="X44" s="116"/>
      <c r="Y44" s="116"/>
      <c r="Z44" s="116"/>
      <c r="AA44" s="116"/>
      <c r="AB44" s="119"/>
      <c r="AC44" s="120"/>
    </row>
    <row r="45" ht="30" customHeight="1" spans="1:29">
      <c r="A45" s="137"/>
      <c r="B45" s="138"/>
      <c r="C45" s="139">
        <f>+SUM(C17:C44)</f>
        <v>0</v>
      </c>
      <c r="D45" s="140"/>
      <c r="E45" s="141"/>
      <c r="F45" s="141"/>
      <c r="G45" s="141"/>
      <c r="H45" s="141"/>
      <c r="I45" s="141"/>
      <c r="J45" s="141"/>
      <c r="K45" s="141"/>
      <c r="L45" s="141"/>
      <c r="M45" s="141"/>
      <c r="N45" s="141"/>
      <c r="O45" s="141"/>
      <c r="P45" s="141"/>
      <c r="Q45" s="141"/>
      <c r="R45" s="141"/>
      <c r="S45" s="141"/>
      <c r="T45" s="141"/>
      <c r="U45" s="141"/>
      <c r="V45" s="141"/>
      <c r="W45" s="141"/>
      <c r="X45" s="141"/>
      <c r="Y45" s="141"/>
      <c r="Z45" s="141"/>
      <c r="AA45" s="141"/>
      <c r="AB45" s="141"/>
      <c r="AC45" s="142"/>
    </row>
    <row r="46" s="21" customFormat="1" ht="18.75" spans="1:29">
      <c r="G46" s="143"/>
    </row>
    <row r="47" s="21" customFormat="1" ht="18.75" spans="1:29">
      <c r="A47" s="1"/>
      <c r="B47" s="144" t="s">
        <v>93</v>
      </c>
      <c r="C47" s="145"/>
      <c r="D47" s="145"/>
      <c r="E47" s="145"/>
      <c r="F47" s="146"/>
      <c r="G47" s="23"/>
      <c r="H47" s="2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="21" customFormat="1" ht="18.75" spans="1:29">
      <c r="A48" s="1"/>
      <c r="B48" s="147" t="s">
        <v>94</v>
      </c>
      <c r="C48" s="148" t="s">
        <v>9</v>
      </c>
      <c r="D48" s="149"/>
      <c r="E48" s="150"/>
      <c r="F48" s="151"/>
      <c r="G48" s="23"/>
      <c r="H48" s="2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="21" customFormat="1" ht="18.75" spans="1:29">
      <c r="A49" s="1"/>
      <c r="B49" s="152"/>
      <c r="C49" s="153"/>
      <c r="D49" s="153"/>
      <c r="E49" s="153"/>
      <c r="F49" s="153"/>
      <c r="G49" s="23"/>
      <c r="H49" s="2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="21" customFormat="1" ht="18.75" spans="1:29">
      <c r="A50" s="1"/>
      <c r="B50" s="154" t="s">
        <v>95</v>
      </c>
      <c r="C50" s="154"/>
      <c r="D50" s="155" t="s">
        <v>96</v>
      </c>
      <c r="E50" s="156"/>
      <c r="F50" s="156"/>
      <c r="G50" s="157"/>
      <c r="H50" s="158"/>
      <c r="I50" s="1"/>
      <c r="J50" s="159" t="s">
        <v>97</v>
      </c>
      <c r="K50" s="160"/>
      <c r="L50" s="161" t="s">
        <v>98</v>
      </c>
      <c r="M50" s="162"/>
      <c r="N50" s="163"/>
      <c r="O50" s="1"/>
      <c r="P50" s="164" t="s">
        <v>21</v>
      </c>
      <c r="Q50" s="165"/>
      <c r="R50" s="165"/>
      <c r="S50" s="165"/>
      <c r="T50" s="166"/>
    </row>
    <row r="51" s="21" customFormat="1" ht="18.75" spans="1:29">
      <c r="A51" s="1"/>
      <c r="B51" s="154" t="s">
        <v>99</v>
      </c>
      <c r="C51" s="154"/>
      <c r="D51" s="167" t="s">
        <v>100</v>
      </c>
      <c r="E51" s="168"/>
      <c r="F51" s="169" t="s">
        <v>101</v>
      </c>
      <c r="G51" s="170"/>
      <c r="H51" s="171"/>
      <c r="I51" s="1"/>
      <c r="J51" s="172">
        <v>1</v>
      </c>
      <c r="K51" s="173"/>
      <c r="L51" s="174" t="s">
        <v>102</v>
      </c>
      <c r="M51" s="175"/>
      <c r="N51" s="176"/>
      <c r="O51" s="1"/>
      <c r="P51" s="177" t="s">
        <v>49</v>
      </c>
      <c r="Q51" s="174" t="s">
        <v>103</v>
      </c>
      <c r="R51" s="175"/>
      <c r="S51" s="175"/>
      <c r="T51" s="176"/>
    </row>
    <row r="52" s="21" customFormat="1" ht="18.75" spans="1:29">
      <c r="A52" s="1"/>
      <c r="B52" s="154" t="s">
        <v>104</v>
      </c>
      <c r="C52" s="154"/>
      <c r="D52" s="178" t="s">
        <v>105</v>
      </c>
      <c r="E52" s="179"/>
      <c r="F52" s="180" t="s">
        <v>106</v>
      </c>
      <c r="G52" s="181"/>
      <c r="H52" s="182"/>
      <c r="I52" s="1"/>
      <c r="J52" s="183">
        <v>2</v>
      </c>
      <c r="K52" s="184"/>
      <c r="L52" s="174" t="s">
        <v>107</v>
      </c>
      <c r="M52" s="175"/>
      <c r="N52" s="176"/>
      <c r="O52" s="1"/>
      <c r="P52" s="185" t="s">
        <v>108</v>
      </c>
      <c r="Q52" s="174" t="s">
        <v>109</v>
      </c>
      <c r="R52" s="175"/>
      <c r="S52" s="175"/>
      <c r="T52" s="176"/>
    </row>
    <row r="53" s="21" customFormat="1" ht="18.75" spans="1:29">
      <c r="A53" s="1"/>
      <c r="B53" s="154" t="s">
        <v>110</v>
      </c>
      <c r="C53" s="154"/>
      <c r="D53" s="167" t="s">
        <v>111</v>
      </c>
      <c r="E53" s="168"/>
      <c r="F53" s="180" t="s">
        <v>112</v>
      </c>
      <c r="G53" s="181"/>
      <c r="H53" s="182"/>
      <c r="I53" s="1"/>
      <c r="J53" s="183">
        <v>3</v>
      </c>
      <c r="K53" s="184"/>
      <c r="L53" s="174" t="s">
        <v>113</v>
      </c>
      <c r="M53" s="175"/>
      <c r="N53" s="176"/>
      <c r="O53" s="1"/>
      <c r="P53" s="186" t="s">
        <v>114</v>
      </c>
      <c r="Q53" s="187" t="s">
        <v>115</v>
      </c>
      <c r="R53" s="188"/>
      <c r="S53" s="188"/>
      <c r="T53" s="189"/>
    </row>
    <row r="54" s="21" customFormat="1" ht="18.75" spans="1:29">
      <c r="A54" s="1"/>
      <c r="B54" s="154" t="s">
        <v>116</v>
      </c>
      <c r="C54" s="154"/>
      <c r="D54" s="178" t="s">
        <v>117</v>
      </c>
      <c r="E54" s="179"/>
      <c r="F54" s="180" t="s">
        <v>118</v>
      </c>
      <c r="G54" s="181"/>
      <c r="H54" s="182"/>
      <c r="I54" s="1"/>
      <c r="J54" s="190">
        <v>4</v>
      </c>
      <c r="K54" s="191"/>
      <c r="L54" s="187" t="s">
        <v>119</v>
      </c>
      <c r="M54" s="188"/>
      <c r="N54" s="189"/>
      <c r="O54" s="1"/>
      <c r="P54" s="1"/>
      <c r="Q54" s="1"/>
      <c r="R54" s="1"/>
      <c r="S54" s="1"/>
      <c r="T54" s="1"/>
    </row>
    <row r="55" s="21" customFormat="1" ht="18.75" spans="1:29">
      <c r="A55" s="1"/>
      <c r="B55" s="154" t="s">
        <v>120</v>
      </c>
      <c r="C55" s="154"/>
      <c r="D55" s="192" t="s">
        <v>121</v>
      </c>
      <c r="E55" s="193"/>
      <c r="F55" s="194" t="s">
        <v>122</v>
      </c>
      <c r="G55" s="195"/>
      <c r="H55" s="196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="21" customFormat="1" spans="1:29">
      <c r="G56" s="143"/>
    </row>
    <row r="57" s="21" customFormat="1" spans="1:29">
      <c r="G57" s="143"/>
    </row>
    <row r="58" spans="1:29">
      <c r="A58" s="24" t="s">
        <v>0</v>
      </c>
      <c r="B58" s="24"/>
      <c r="C58" s="24"/>
      <c r="D58" s="24"/>
      <c r="E58" s="24"/>
      <c r="F58" s="24"/>
      <c r="G58" s="25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</row>
    <row r="59" s="22" customFormat="1" ht="15" spans="1:29">
      <c r="A59" s="197"/>
      <c r="B59" s="197"/>
      <c r="C59" s="197"/>
      <c r="D59" s="197"/>
      <c r="E59" s="197"/>
      <c r="F59" s="197"/>
      <c r="G59" s="198"/>
      <c r="H59" s="197"/>
      <c r="I59" s="197"/>
      <c r="J59" s="197"/>
      <c r="K59" s="197"/>
      <c r="L59" s="197"/>
      <c r="M59" s="197"/>
      <c r="N59" s="197"/>
      <c r="O59" s="197"/>
      <c r="P59" s="197"/>
      <c r="Q59" s="197"/>
      <c r="R59" s="197"/>
      <c r="S59" s="197"/>
      <c r="T59" s="197"/>
      <c r="U59" s="197"/>
      <c r="V59" s="197"/>
      <c r="W59" s="197"/>
      <c r="X59" s="197"/>
      <c r="Y59" s="197"/>
      <c r="Z59" s="197"/>
      <c r="AA59" s="197"/>
    </row>
    <row r="60" s="22" customFormat="1" ht="15" spans="1:29">
      <c r="B60" s="199" t="s">
        <v>1</v>
      </c>
      <c r="C60" s="200" t="s">
        <v>2</v>
      </c>
      <c r="D60" s="201"/>
      <c r="E60" s="201"/>
      <c r="F60" s="201"/>
      <c r="G60" s="202"/>
      <c r="H60" s="201"/>
      <c r="I60" s="203"/>
      <c r="J60" s="204"/>
      <c r="N60" s="204"/>
      <c r="O60" s="204"/>
      <c r="P60" s="204"/>
      <c r="Q60" s="204"/>
      <c r="R60" s="204"/>
      <c r="S60" s="204"/>
      <c r="T60" s="204"/>
      <c r="U60" s="204"/>
      <c r="V60" s="204"/>
      <c r="W60" s="204"/>
      <c r="X60" s="204"/>
      <c r="Y60" s="204"/>
      <c r="Z60" s="204"/>
      <c r="AA60" s="204"/>
    </row>
    <row r="61" s="22" customFormat="1" ht="15" spans="1:29">
      <c r="B61" s="199" t="s">
        <v>3</v>
      </c>
      <c r="C61" s="200">
        <v>2026</v>
      </c>
      <c r="D61" s="201"/>
      <c r="E61" s="201"/>
      <c r="F61" s="201"/>
      <c r="G61" s="202"/>
      <c r="H61" s="201"/>
      <c r="I61" s="203"/>
      <c r="J61" s="204"/>
      <c r="N61" s="204"/>
      <c r="O61" s="204"/>
      <c r="P61" s="204"/>
      <c r="Q61" s="204"/>
      <c r="R61" s="204"/>
      <c r="S61" s="204"/>
      <c r="T61" s="204"/>
      <c r="U61" s="204"/>
      <c r="V61" s="204"/>
      <c r="W61" s="204"/>
      <c r="X61" s="204"/>
      <c r="Y61" s="204"/>
      <c r="Z61" s="204"/>
      <c r="AA61" s="204"/>
    </row>
    <row r="62" s="22" customFormat="1" ht="15" spans="1:29">
      <c r="B62" s="199" t="s">
        <v>4</v>
      </c>
      <c r="C62" s="205" t="s">
        <v>5</v>
      </c>
      <c r="D62" s="206"/>
      <c r="E62" s="206"/>
      <c r="F62" s="206"/>
      <c r="G62" s="207"/>
      <c r="H62" s="208"/>
      <c r="I62" s="209"/>
      <c r="J62" s="204"/>
      <c r="N62" s="204"/>
      <c r="O62" s="204"/>
      <c r="P62" s="204"/>
      <c r="Q62" s="204"/>
      <c r="R62" s="204"/>
      <c r="S62" s="204"/>
      <c r="T62" s="204"/>
      <c r="U62" s="204"/>
      <c r="V62" s="204"/>
      <c r="W62" s="204"/>
      <c r="X62" s="204"/>
      <c r="Y62" s="204"/>
      <c r="Z62" s="204"/>
      <c r="AA62" s="204"/>
    </row>
    <row r="63" s="22" customFormat="1" ht="30" spans="1:29">
      <c r="B63" s="199" t="s">
        <v>6</v>
      </c>
      <c r="C63" s="205" t="s">
        <v>7</v>
      </c>
      <c r="D63" s="206"/>
      <c r="E63" s="206"/>
      <c r="F63" s="206"/>
      <c r="G63" s="207"/>
      <c r="H63" s="206"/>
      <c r="I63" s="209"/>
      <c r="J63" s="204"/>
      <c r="N63" s="204"/>
      <c r="O63" s="204"/>
      <c r="P63" s="204"/>
      <c r="Q63" s="204"/>
      <c r="R63" s="204"/>
      <c r="S63" s="204"/>
      <c r="T63" s="204"/>
      <c r="U63" s="204"/>
      <c r="V63" s="204"/>
      <c r="W63" s="204"/>
      <c r="X63" s="204"/>
      <c r="Y63" s="204"/>
      <c r="Z63" s="204"/>
      <c r="AA63" s="204"/>
    </row>
    <row r="64" s="22" customFormat="1" ht="15" spans="1:29">
      <c r="B64" s="199" t="s">
        <v>8</v>
      </c>
      <c r="C64" s="205" t="s">
        <v>9</v>
      </c>
      <c r="D64" s="206"/>
      <c r="E64" s="206"/>
      <c r="F64" s="206"/>
      <c r="G64" s="207"/>
      <c r="H64" s="206"/>
      <c r="I64" s="209"/>
      <c r="J64" s="204"/>
      <c r="N64" s="204"/>
      <c r="O64" s="204"/>
      <c r="P64" s="204"/>
      <c r="Q64" s="204"/>
      <c r="R64" s="204"/>
      <c r="S64" s="204"/>
      <c r="T64" s="204"/>
      <c r="U64" s="204"/>
      <c r="V64" s="204"/>
      <c r="W64" s="204"/>
      <c r="X64" s="204"/>
      <c r="Y64" s="204"/>
      <c r="Z64" s="204"/>
      <c r="AA64" s="204"/>
    </row>
    <row r="65" s="22" customFormat="1" ht="15" spans="1:29">
      <c r="G65" s="210"/>
    </row>
    <row r="66" s="22" customFormat="1" ht="17.25" customHeight="1" spans="1:29">
      <c r="A66" s="211" t="s">
        <v>188</v>
      </c>
      <c r="B66" s="211"/>
      <c r="C66" s="211"/>
      <c r="D66" s="211"/>
      <c r="E66" s="211"/>
      <c r="F66" s="211"/>
      <c r="G66" s="212"/>
      <c r="H66" s="211"/>
      <c r="I66" s="211"/>
      <c r="J66" s="211"/>
      <c r="K66" s="211"/>
      <c r="L66" s="211"/>
      <c r="M66" s="211"/>
      <c r="N66" s="211"/>
      <c r="O66" s="211"/>
      <c r="P66" s="211"/>
      <c r="Q66" s="211"/>
      <c r="R66" s="211"/>
      <c r="S66" s="211"/>
      <c r="T66" s="211"/>
      <c r="U66" s="211"/>
      <c r="V66" s="211"/>
      <c r="W66" s="211"/>
      <c r="X66" s="211"/>
      <c r="Y66" s="211"/>
      <c r="Z66" s="211"/>
      <c r="AA66" s="211"/>
      <c r="AB66" s="211"/>
      <c r="AC66" s="211"/>
    </row>
    <row r="67" ht="17.25" customHeight="1" spans="1:29">
      <c r="A67" s="213"/>
      <c r="B67" s="213"/>
      <c r="C67" s="213"/>
      <c r="D67" s="213"/>
      <c r="E67" s="213"/>
      <c r="F67" s="213"/>
      <c r="G67" s="214"/>
      <c r="H67" s="213"/>
      <c r="I67" s="213"/>
      <c r="J67" s="213"/>
      <c r="K67" s="213"/>
      <c r="L67" s="213"/>
      <c r="M67" s="213"/>
      <c r="N67" s="213"/>
      <c r="O67" s="213"/>
      <c r="P67" s="213"/>
      <c r="Q67" s="213"/>
      <c r="R67" s="213"/>
      <c r="S67" s="213"/>
      <c r="T67" s="213"/>
      <c r="U67" s="213"/>
      <c r="V67" s="213"/>
      <c r="W67" s="213"/>
      <c r="X67" s="213"/>
      <c r="Y67" s="213"/>
      <c r="Z67" s="213"/>
      <c r="AA67" s="213"/>
      <c r="AB67" s="213"/>
      <c r="AC67" s="213"/>
    </row>
    <row r="68" ht="36" spans="1:29">
      <c r="A68" s="215" t="s">
        <v>148</v>
      </c>
      <c r="B68" s="215"/>
      <c r="C68" s="215"/>
      <c r="D68" s="215"/>
      <c r="E68" s="215"/>
      <c r="F68" s="215"/>
      <c r="G68" s="216"/>
      <c r="H68" s="217" t="s">
        <v>12</v>
      </c>
      <c r="I68" s="215" t="s">
        <v>189</v>
      </c>
      <c r="J68" s="215" t="s">
        <v>71</v>
      </c>
      <c r="K68" s="215"/>
      <c r="L68" s="215"/>
      <c r="M68" s="215" t="s">
        <v>14</v>
      </c>
      <c r="N68" s="215"/>
      <c r="O68" s="215"/>
      <c r="P68" s="215"/>
      <c r="Q68" s="215" t="s">
        <v>190</v>
      </c>
      <c r="R68" s="215"/>
      <c r="S68" s="215"/>
      <c r="T68" s="215"/>
      <c r="U68" s="215"/>
      <c r="V68" s="215" t="s">
        <v>16</v>
      </c>
      <c r="W68" s="215"/>
    </row>
    <row r="69" ht="100.8" customHeight="1" spans="1:29">
      <c r="A69" s="218" t="s">
        <v>17</v>
      </c>
      <c r="B69" s="219" t="s">
        <v>18</v>
      </c>
      <c r="C69" s="219" t="s">
        <v>191</v>
      </c>
      <c r="D69" s="219" t="s">
        <v>20</v>
      </c>
      <c r="E69" s="219" t="s">
        <v>21</v>
      </c>
      <c r="F69" s="219" t="s">
        <v>154</v>
      </c>
      <c r="G69" s="220" t="s">
        <v>153</v>
      </c>
      <c r="H69" s="217"/>
      <c r="I69" s="221" t="s">
        <v>192</v>
      </c>
      <c r="J69" s="221" t="s">
        <v>193</v>
      </c>
      <c r="K69" s="221" t="s">
        <v>194</v>
      </c>
      <c r="L69" s="221" t="s">
        <v>195</v>
      </c>
      <c r="M69" s="221" t="s">
        <v>196</v>
      </c>
      <c r="N69" s="221" t="s">
        <v>197</v>
      </c>
      <c r="O69" s="221" t="s">
        <v>198</v>
      </c>
      <c r="P69" s="221" t="s">
        <v>199</v>
      </c>
      <c r="Q69" s="221" t="s">
        <v>200</v>
      </c>
      <c r="R69" s="221" t="s">
        <v>78</v>
      </c>
      <c r="S69" s="221" t="s">
        <v>33</v>
      </c>
      <c r="T69" s="221" t="s">
        <v>201</v>
      </c>
      <c r="U69" s="221" t="s">
        <v>202</v>
      </c>
      <c r="V69" s="221" t="s">
        <v>169</v>
      </c>
      <c r="W69" s="221" t="s">
        <v>170</v>
      </c>
    </row>
    <row r="70" spans="1:29">
      <c r="A70" s="218"/>
      <c r="B70" s="219"/>
      <c r="C70" s="219"/>
      <c r="D70" s="219"/>
      <c r="E70" s="219"/>
      <c r="F70" s="219"/>
      <c r="G70" s="220"/>
      <c r="H70" s="217"/>
      <c r="I70" s="221"/>
      <c r="J70" s="222" t="s">
        <v>82</v>
      </c>
      <c r="K70" s="223" t="s">
        <v>203</v>
      </c>
      <c r="L70" s="224" t="s">
        <v>43</v>
      </c>
      <c r="M70" s="223" t="s">
        <v>82</v>
      </c>
      <c r="N70" s="224" t="s">
        <v>204</v>
      </c>
      <c r="O70" s="224" t="s">
        <v>82</v>
      </c>
      <c r="P70" s="224" t="s">
        <v>82</v>
      </c>
      <c r="Q70" s="225" t="s">
        <v>82</v>
      </c>
      <c r="R70" s="224" t="s">
        <v>82</v>
      </c>
      <c r="S70" s="224"/>
      <c r="T70" s="222" t="s">
        <v>41</v>
      </c>
      <c r="U70" s="222" t="s">
        <v>47</v>
      </c>
      <c r="V70" s="224"/>
      <c r="W70" s="224"/>
    </row>
    <row r="71" ht="30" customHeight="1" spans="1:29">
      <c r="A71" s="226">
        <v>1</v>
      </c>
      <c r="B71" s="131" t="s">
        <v>205</v>
      </c>
      <c r="C71" s="132"/>
      <c r="D71" s="227">
        <v>31</v>
      </c>
      <c r="E71" s="228" t="s">
        <v>49</v>
      </c>
      <c r="F71" s="228" t="s">
        <v>85</v>
      </c>
      <c r="G71" s="229">
        <v>1</v>
      </c>
      <c r="H71" s="230" t="s">
        <v>51</v>
      </c>
      <c r="I71" s="231">
        <v>46148</v>
      </c>
      <c r="J71" s="231">
        <f>IF(I71="","",(DATE(YEAR(I71),MONTH(I71),DAY(I71)+12)))</f>
        <v>46160</v>
      </c>
      <c r="K71" s="231">
        <f>IF(J71="","",(DATE(YEAR(J71),MONTH(J71),DAY(J71)+3)))</f>
        <v>46163</v>
      </c>
      <c r="L71" s="231">
        <f>IF(K71="","",(DATE(YEAR(K71),MONTH(K71),DAY(K71)+IF(OR(G71="Appel d’offre International Restreint",G71="Appel d’offres Internationale Ouvert"),45,30))))</f>
        <v>46193</v>
      </c>
      <c r="M71" s="231">
        <f>IF(L71="","",(DATE(YEAR(L71),MONTH(L71),DAY(L71)+15)))</f>
        <v>46208</v>
      </c>
      <c r="N71" s="231">
        <f>IF(M71="","",(DATE(YEAR(M71),MONTH(M71),DAY(M71)+12)))</f>
        <v>46220</v>
      </c>
      <c r="O71" s="231">
        <f>IF(N71="","",(DATE(YEAR(N71),MONTH(N71),DAY(N71)+15)))</f>
        <v>46235</v>
      </c>
      <c r="P71" s="231">
        <f>IF(O71="","",(DATE(YEAR(O71),MONTH(O71),DAY(O71)+7)))</f>
        <v>46242</v>
      </c>
      <c r="Q71" s="231">
        <f>IF(P71="","",(DATE(YEAR(P71),MONTH(P71),DAY(P71)+12)))</f>
        <v>46254</v>
      </c>
      <c r="R71" s="231">
        <f>IF(Q71="","",(DATE(YEAR(Q71),MONTH(Q71),DAY(Q71)+7)))</f>
        <v>46261</v>
      </c>
      <c r="S71" s="231">
        <f>IF(R71="","",(DATE(YEAR(R71),MONTH(R71),DAY(R71)+10)))</f>
        <v>46271</v>
      </c>
      <c r="T71" s="231">
        <f>IF(S71="","",(DATE(YEAR(S71),MONTH(S71),DAY(S71)+3)))</f>
        <v>46274</v>
      </c>
      <c r="U71" s="231">
        <f>IF(T71="","",(DATE(YEAR(T71),MONTH(T71),DAY(T71)+IF(OR(G71="Appel d’offre International Restreint",G71="Appel d’offres Internationale Ouvert"),5,3))))</f>
        <v>46277</v>
      </c>
      <c r="V71" s="232"/>
      <c r="W71" s="232"/>
    </row>
    <row r="72" ht="34" customHeight="1" spans="1:29">
      <c r="A72" s="226"/>
      <c r="B72" s="131"/>
      <c r="C72" s="133"/>
      <c r="D72" s="227"/>
      <c r="E72" s="228"/>
      <c r="F72" s="228"/>
      <c r="G72" s="229"/>
      <c r="H72" s="233" t="s">
        <v>52</v>
      </c>
      <c r="I72" s="234"/>
      <c r="J72" s="235"/>
      <c r="K72" s="235"/>
      <c r="L72" s="235"/>
      <c r="M72" s="235"/>
      <c r="N72" s="235"/>
      <c r="O72" s="235"/>
      <c r="P72" s="235"/>
      <c r="Q72" s="235"/>
      <c r="R72" s="235"/>
      <c r="S72" s="235"/>
      <c r="T72" s="235"/>
      <c r="U72" s="235"/>
      <c r="V72" s="235"/>
      <c r="W72" s="236"/>
    </row>
    <row r="73" ht="39.6" customHeight="1" spans="1:29">
      <c r="A73" s="226"/>
      <c r="B73" s="237" t="s">
        <v>69</v>
      </c>
      <c r="C73" s="237">
        <f>SUM(C71:C72)</f>
        <v>0</v>
      </c>
      <c r="D73" s="237"/>
      <c r="E73" s="237"/>
      <c r="F73" s="237"/>
      <c r="G73" s="238"/>
      <c r="H73" s="237"/>
      <c r="I73" s="237"/>
      <c r="J73" s="237"/>
      <c r="K73" s="237"/>
      <c r="L73" s="237"/>
      <c r="M73" s="237"/>
      <c r="N73" s="237"/>
      <c r="O73" s="237"/>
      <c r="P73" s="237"/>
      <c r="Q73" s="237"/>
      <c r="R73" s="237"/>
      <c r="S73" s="237"/>
      <c r="T73" s="237"/>
      <c r="U73" s="237"/>
      <c r="V73" s="237"/>
      <c r="W73" s="237"/>
    </row>
    <row r="76" spans="1:29">
      <c r="G76" s="1"/>
    </row>
    <row r="77" spans="1:29">
      <c r="G77" s="1"/>
    </row>
    <row r="78" spans="1:29">
      <c r="G78" s="1"/>
    </row>
    <row r="79" spans="1:29">
      <c r="G79" s="1"/>
    </row>
    <row r="80" spans="1:29">
      <c r="G80" s="1"/>
    </row>
    <row r="81" spans="7:7">
      <c r="G81" s="1"/>
    </row>
    <row r="82" spans="7:7">
      <c r="G82" s="1"/>
    </row>
    <row r="83" spans="7:7">
      <c r="G83" s="1"/>
    </row>
    <row r="84" spans="7:7">
      <c r="G84" s="1"/>
    </row>
  </sheetData>
  <mergeCells count="177">
    <mergeCell ref="A1:AC1"/>
    <mergeCell ref="C3:I3"/>
    <mergeCell ref="C4:I4"/>
    <mergeCell ref="C6:I6"/>
    <mergeCell ref="C7:I7"/>
    <mergeCell ref="A10:AC10"/>
    <mergeCell ref="A14:G14"/>
    <mergeCell ref="I14:M14"/>
    <mergeCell ref="N14:T14"/>
    <mergeCell ref="U14:AA14"/>
    <mergeCell ref="AB14:AC14"/>
    <mergeCell ref="B47:F47"/>
    <mergeCell ref="C48:F48"/>
    <mergeCell ref="B50:C50"/>
    <mergeCell ref="D50:H50"/>
    <mergeCell ref="J50:K50"/>
    <mergeCell ref="L50:N50"/>
    <mergeCell ref="P50:T50"/>
    <mergeCell ref="B51:C51"/>
    <mergeCell ref="F51:H51"/>
    <mergeCell ref="J51:K51"/>
    <mergeCell ref="L51:N51"/>
    <mergeCell ref="Q51:T51"/>
    <mergeCell ref="B52:C52"/>
    <mergeCell ref="F52:H52"/>
    <mergeCell ref="J52:K52"/>
    <mergeCell ref="L52:N52"/>
    <mergeCell ref="Q52:T52"/>
    <mergeCell ref="B53:C53"/>
    <mergeCell ref="F53:H53"/>
    <mergeCell ref="J53:K53"/>
    <mergeCell ref="L53:N53"/>
    <mergeCell ref="Q53:T53"/>
    <mergeCell ref="B54:C54"/>
    <mergeCell ref="F54:H54"/>
    <mergeCell ref="J54:K54"/>
    <mergeCell ref="L54:N54"/>
    <mergeCell ref="B55:C55"/>
    <mergeCell ref="F55:H55"/>
    <mergeCell ref="A58:AC58"/>
    <mergeCell ref="C60:I60"/>
    <mergeCell ref="C61:I61"/>
    <mergeCell ref="C63:I63"/>
    <mergeCell ref="C64:I64"/>
    <mergeCell ref="A68:G68"/>
    <mergeCell ref="J68:L68"/>
    <mergeCell ref="M68:P68"/>
    <mergeCell ref="Q68:U68"/>
    <mergeCell ref="V68:W68"/>
    <mergeCell ref="D73:W73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69:A70"/>
    <mergeCell ref="A71:A72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69:B70"/>
    <mergeCell ref="B71:B72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69:C70"/>
    <mergeCell ref="C71:C72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69:D70"/>
    <mergeCell ref="D71:D72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69:E70"/>
    <mergeCell ref="E71:E72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3:F44"/>
    <mergeCell ref="F69:F70"/>
    <mergeCell ref="F71:F72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G37:G38"/>
    <mergeCell ref="G39:G40"/>
    <mergeCell ref="G41:G42"/>
    <mergeCell ref="G43:G44"/>
    <mergeCell ref="G69:G70"/>
    <mergeCell ref="G71:G72"/>
    <mergeCell ref="H14:H16"/>
    <mergeCell ref="H68:H70"/>
    <mergeCell ref="I15:I16"/>
    <mergeCell ref="I69:I70"/>
    <mergeCell ref="W15:W16"/>
    <mergeCell ref="AB15:AB16"/>
    <mergeCell ref="AC15:AC16"/>
    <mergeCell ref="A66:AC67"/>
  </mergeCells>
  <pageMargins left="0.25" right="0.25" top="0.75" bottom="0.75" header="0.3" footer="0.3"/>
  <pageSetup paperSize="8" scale="44" fitToWidth="2" fitToHeight="2" orientation="landscape" horizontalDpi="360" verticalDpi="360"/>
  <headerFooter/>
  <rowBreaks count="1" manualBreakCount="1">
    <brk id="6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18"/>
  <sheetViews>
    <sheetView showGridLines="0" zoomScale="160" zoomScaleNormal="160" topLeftCell="A4" workbookViewId="0">
      <selection activeCell="D8" sqref="D8"/>
    </sheetView>
  </sheetViews>
  <sheetFormatPr defaultColWidth="11.4444444444444" defaultRowHeight="18" outlineLevelCol="6"/>
  <cols>
    <col min="1" max="1" width="6.66666666666667" style="1" customWidth="1"/>
    <col min="2" max="2" width="28.4444444444444" style="1" customWidth="1"/>
    <col min="3" max="3" width="22.6666666666667" style="1" customWidth="1"/>
    <col min="4" max="4" width="23.6666666666667" style="1" customWidth="1"/>
    <col min="5" max="5" width="23.5555555555556" style="1" customWidth="1"/>
    <col min="6" max="6" width="4.44444444444444" style="1" customWidth="1"/>
    <col min="7" max="7" width="6.88888888888889" style="1" customWidth="1"/>
    <col min="8" max="8" width="77.4444444444444" style="1" customWidth="1"/>
    <col min="9" max="16384" width="11.4444444444444" style="1"/>
  </cols>
  <sheetData>
    <row r="2" spans="1:5">
      <c r="A2" s="2" t="s">
        <v>206</v>
      </c>
      <c r="B2" s="2"/>
      <c r="C2" s="2"/>
      <c r="D2" s="2"/>
      <c r="E2" s="2"/>
    </row>
    <row r="4" ht="36" spans="1:5">
      <c r="A4" s="2"/>
      <c r="B4" s="3" t="s">
        <v>207</v>
      </c>
      <c r="C4" s="4" t="s">
        <v>208</v>
      </c>
      <c r="D4" s="4" t="s">
        <v>209</v>
      </c>
      <c r="E4" s="5" t="s">
        <v>210</v>
      </c>
    </row>
    <row r="5" ht="6" customHeight="1" spans="1:5">
      <c r="A5" s="2"/>
      <c r="B5" s="6"/>
      <c r="C5" s="7"/>
      <c r="D5" s="7"/>
      <c r="E5" s="8"/>
    </row>
    <row r="6" spans="1:5">
      <c r="B6" s="3" t="s">
        <v>211</v>
      </c>
      <c r="C6" s="9">
        <f>FOURNITURES!C71</f>
        <v>0</v>
      </c>
      <c r="D6" s="9">
        <f>TRAVAUX!C65</f>
        <v>0</v>
      </c>
      <c r="E6" s="10">
        <f>'PRESTATIONS INTELLECTUELLES'!C73</f>
        <v>0</v>
      </c>
    </row>
    <row r="7" ht="6.75" customHeight="1" spans="1:5">
      <c r="B7" s="6"/>
      <c r="C7" s="7"/>
      <c r="D7" s="7"/>
      <c r="E7" s="8"/>
    </row>
    <row r="8" spans="1:5">
      <c r="B8" s="3" t="s">
        <v>212</v>
      </c>
      <c r="C8" s="9">
        <f>FOURNITURES!C47</f>
        <v>0</v>
      </c>
      <c r="D8" s="9"/>
      <c r="E8" s="9">
        <f>'PRESTATIONS INTELLECTUELLES'!C45</f>
        <v>0</v>
      </c>
    </row>
    <row r="9" ht="6.75" customHeight="1" spans="1:5">
      <c r="B9" s="11"/>
      <c r="C9" s="12"/>
      <c r="D9" s="12"/>
      <c r="E9" s="13"/>
    </row>
    <row r="10" spans="1:5">
      <c r="B10" s="14" t="s">
        <v>213</v>
      </c>
      <c r="C10" s="15">
        <f>+C6+C8</f>
        <v>0</v>
      </c>
      <c r="D10" s="15">
        <f>D8+D6</f>
        <v>0</v>
      </c>
      <c r="E10" s="16">
        <f>+E6+E8</f>
        <v>0</v>
      </c>
    </row>
    <row r="12" spans="1:5">
      <c r="B12" s="17" t="s">
        <v>214</v>
      </c>
      <c r="C12" s="18">
        <f>+C10+D10+E10</f>
        <v>0</v>
      </c>
      <c r="D12" s="18"/>
      <c r="E12" s="18"/>
    </row>
    <row r="18" spans="7:7">
      <c r="G18" s="19"/>
    </row>
  </sheetData>
  <mergeCells count="5">
    <mergeCell ref="A2:E2"/>
    <mergeCell ref="B5:E5"/>
    <mergeCell ref="B7:E7"/>
    <mergeCell ref="B9:E9"/>
    <mergeCell ref="C12:E12"/>
  </mergeCells>
  <pageMargins left="0.7" right="0.7" top="0.75" bottom="0.75" header="0.3" footer="0.3"/>
  <headerFooter/>
  <ignoredErrors>
    <ignoredError sqref="D10" formula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FOURNITURES</vt:lpstr>
      <vt:lpstr>TRAVAUX</vt:lpstr>
      <vt:lpstr>PRESTATIONS INTELLECTUELLES</vt:lpstr>
      <vt:lpstr>RECAP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Mr DIABY</cp:lastModifiedBy>
  <dcterms:created xsi:type="dcterms:W3CDTF">2024-11-04T12:01:00Z</dcterms:created>
  <cp:lastPrinted>2026-03-11T10:35:00Z</cp:lastPrinted>
  <dcterms:modified xsi:type="dcterms:W3CDTF">2026-04-24T14:13:40Z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726CB02EC24745428298AACBC3453A13_13</vt:lpwstr>
  </property>
  <property fmtid="{D5CDD505-2E9C-101B-9397-08002B2CF9AE}" pid="3" name="KSOProductBuildVer">
    <vt:lpwstr>1036-12.1.0.25862</vt:lpwstr>
  </property>
  <property fmtid="{D5CDD505-2E9C-101B-9397-08002B2CF9AE}" pid="4" name="CalculationRule">
    <vt:i4>0</vt:i4>
  </property>
</Properties>
</file>