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-105" yWindow="-105" windowWidth="19425" windowHeight="12300" tabRatio="516"/>
  </bookViews>
  <sheets>
    <sheet name="TRAVAUX" sheetId="10" r:id="rId1"/>
    <sheet name="MARCHES DE FOURNITURE  " sheetId="1" r:id="rId2"/>
    <sheet name="PRESTATION INTELLECTULLE" sheetId="9" r:id="rId3"/>
    <sheet name="Feuil1" sheetId="13" r:id="rId4"/>
    <sheet name="FOURNITURES" sheetId="12" state="hidden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5" i="9" l="1"/>
  <c r="C31" i="10"/>
  <c r="C30" i="1"/>
  <c r="X28" i="1"/>
  <c r="W28" i="1"/>
  <c r="V28" i="1"/>
  <c r="V26" i="1"/>
  <c r="X26" i="1" s="1"/>
  <c r="V24" i="1"/>
  <c r="X24" i="1" s="1"/>
  <c r="V22" i="1"/>
  <c r="W22" i="1" s="1"/>
  <c r="V20" i="1"/>
  <c r="W20" i="1" s="1"/>
  <c r="V18" i="1"/>
  <c r="X18" i="1" s="1"/>
  <c r="X16" i="1"/>
  <c r="V16" i="1"/>
  <c r="W16" i="1" s="1"/>
  <c r="S16" i="1"/>
  <c r="L24" i="1"/>
  <c r="Q26" i="1"/>
  <c r="Q20" i="1"/>
  <c r="Q18" i="1"/>
  <c r="N18" i="1"/>
  <c r="Q22" i="1"/>
  <c r="M18" i="1"/>
  <c r="N20" i="1"/>
  <c r="M20" i="1"/>
  <c r="J16" i="1"/>
  <c r="K16" i="1"/>
  <c r="L16" i="1" s="1"/>
  <c r="M16" i="1" s="1"/>
  <c r="N16" i="1" s="1"/>
  <c r="W26" i="1" l="1"/>
  <c r="W24" i="1"/>
  <c r="X22" i="1"/>
  <c r="X20" i="1"/>
  <c r="W18" i="1"/>
  <c r="Q31" i="9" l="1"/>
  <c r="Q29" i="9"/>
  <c r="P31" i="9"/>
  <c r="P29" i="9"/>
  <c r="C47" i="9"/>
  <c r="K21" i="10"/>
  <c r="J29" i="9"/>
  <c r="K29" i="9" s="1"/>
  <c r="L29" i="9" s="1"/>
  <c r="M29" i="9" s="1"/>
  <c r="N29" i="9" s="1"/>
  <c r="O29" i="9" s="1"/>
  <c r="J23" i="9"/>
  <c r="K23" i="9" s="1"/>
  <c r="L23" i="9" s="1"/>
  <c r="M23" i="9" s="1"/>
  <c r="N23" i="9" s="1"/>
  <c r="O23" i="9" s="1"/>
  <c r="P23" i="9" s="1"/>
  <c r="Q23" i="9" s="1"/>
  <c r="R23" i="9" s="1"/>
  <c r="S23" i="9" s="1"/>
  <c r="T23" i="9" s="1"/>
  <c r="U23" i="9" s="1"/>
  <c r="V23" i="9" s="1"/>
  <c r="X23" i="9" s="1"/>
  <c r="Y23" i="9" s="1"/>
  <c r="Z23" i="9" s="1"/>
  <c r="AA23" i="9" s="1"/>
  <c r="AB23" i="9" s="1"/>
  <c r="AC23" i="9" s="1"/>
  <c r="J27" i="10"/>
  <c r="K27" i="10" s="1"/>
  <c r="L27" i="10" s="1"/>
  <c r="M27" i="10" s="1"/>
  <c r="N27" i="10" s="1"/>
  <c r="O27" i="10" s="1"/>
  <c r="P27" i="10" s="1"/>
  <c r="Q27" i="10" s="1"/>
  <c r="S27" i="10" s="1"/>
  <c r="T27" i="10" s="1"/>
  <c r="U27" i="10" s="1"/>
  <c r="V27" i="10" s="1"/>
  <c r="J45" i="9"/>
  <c r="K45" i="9" s="1"/>
  <c r="L45" i="9" s="1"/>
  <c r="M45" i="9" s="1"/>
  <c r="N45" i="9" s="1"/>
  <c r="O45" i="9" s="1"/>
  <c r="P45" i="9" s="1"/>
  <c r="Q45" i="9" s="1"/>
  <c r="R45" i="9" s="1"/>
  <c r="T45" i="9" s="1"/>
  <c r="U45" i="9" s="1"/>
  <c r="J26" i="1"/>
  <c r="K26" i="1" s="1"/>
  <c r="L26" i="1" s="1"/>
  <c r="M26" i="1" s="1"/>
  <c r="N26" i="1" s="1"/>
  <c r="O26" i="1" s="1"/>
  <c r="P26" i="1" s="1"/>
  <c r="S26" i="1" s="1"/>
  <c r="T26" i="1" s="1"/>
  <c r="U26" i="1" s="1"/>
  <c r="J25" i="9"/>
  <c r="K25" i="9" s="1"/>
  <c r="L25" i="9" s="1"/>
  <c r="M25" i="9" s="1"/>
  <c r="N25" i="9" s="1"/>
  <c r="O25" i="9" s="1"/>
  <c r="P25" i="9" s="1"/>
  <c r="Q25" i="9" s="1"/>
  <c r="R25" i="9" s="1"/>
  <c r="S25" i="9" s="1"/>
  <c r="T25" i="9" s="1"/>
  <c r="U25" i="9" s="1"/>
  <c r="V25" i="9" s="1"/>
  <c r="X25" i="9" s="1"/>
  <c r="Y25" i="9" s="1"/>
  <c r="Z25" i="9" s="1"/>
  <c r="AA25" i="9" s="1"/>
  <c r="AB25" i="9" s="1"/>
  <c r="AC25" i="9" s="1"/>
  <c r="J22" i="1"/>
  <c r="K22" i="1" s="1"/>
  <c r="L22" i="1" s="1"/>
  <c r="M22" i="1" s="1"/>
  <c r="N22" i="1" s="1"/>
  <c r="O22" i="1" s="1"/>
  <c r="P22" i="1" s="1"/>
  <c r="S22" i="1" s="1"/>
  <c r="T22" i="1" s="1"/>
  <c r="U22" i="1" s="1"/>
  <c r="J24" i="1"/>
  <c r="K24" i="1" s="1"/>
  <c r="J28" i="1"/>
  <c r="K28" i="1" s="1"/>
  <c r="L28" i="1" s="1"/>
  <c r="M28" i="1" s="1"/>
  <c r="N28" i="1" s="1"/>
  <c r="O28" i="1" s="1"/>
  <c r="P28" i="1" s="1"/>
  <c r="Q28" i="1" s="1"/>
  <c r="S28" i="1" s="1"/>
  <c r="T28" i="1" s="1"/>
  <c r="U28" i="1" s="1"/>
  <c r="M24" i="1" l="1"/>
  <c r="N24" i="1" s="1"/>
  <c r="O24" i="1" s="1"/>
  <c r="P24" i="1" s="1"/>
  <c r="Q24" i="1" s="1"/>
  <c r="S24" i="1" s="1"/>
  <c r="T24" i="1" s="1"/>
  <c r="U24" i="1" s="1"/>
  <c r="R29" i="9"/>
  <c r="S29" i="9" s="1"/>
  <c r="T29" i="9" s="1"/>
  <c r="U29" i="9" s="1"/>
  <c r="V29" i="9" s="1"/>
  <c r="X29" i="9" s="1"/>
  <c r="Y29" i="9" s="1"/>
  <c r="Z29" i="9" s="1"/>
  <c r="AA29" i="9" s="1"/>
  <c r="AB29" i="9" s="1"/>
  <c r="AC29" i="9" s="1"/>
  <c r="J21" i="9"/>
  <c r="K21" i="9" s="1"/>
  <c r="L21" i="9" s="1"/>
  <c r="M21" i="9" s="1"/>
  <c r="N21" i="9" s="1"/>
  <c r="O21" i="9" s="1"/>
  <c r="P21" i="9" s="1"/>
  <c r="Q21" i="9" s="1"/>
  <c r="R21" i="9" s="1"/>
  <c r="S21" i="9" s="1"/>
  <c r="T21" i="9" s="1"/>
  <c r="U21" i="9" s="1"/>
  <c r="V21" i="9" s="1"/>
  <c r="X21" i="9" s="1"/>
  <c r="Y21" i="9" s="1"/>
  <c r="Z21" i="9" s="1"/>
  <c r="AA21" i="9" s="1"/>
  <c r="AB21" i="9" s="1"/>
  <c r="AC21" i="9" s="1"/>
  <c r="J27" i="9"/>
  <c r="K27" i="9" s="1"/>
  <c r="L27" i="9" s="1"/>
  <c r="M27" i="9" s="1"/>
  <c r="N27" i="9" s="1"/>
  <c r="O27" i="9" s="1"/>
  <c r="P27" i="9" s="1"/>
  <c r="Q27" i="9" s="1"/>
  <c r="R27" i="9" s="1"/>
  <c r="S27" i="9" s="1"/>
  <c r="T27" i="9" s="1"/>
  <c r="U27" i="9" s="1"/>
  <c r="V27" i="9" s="1"/>
  <c r="X27" i="9" s="1"/>
  <c r="Y27" i="9" s="1"/>
  <c r="Z27" i="9" s="1"/>
  <c r="AA27" i="9" s="1"/>
  <c r="AB27" i="9" s="1"/>
  <c r="AC27" i="9" s="1"/>
  <c r="J18" i="1"/>
  <c r="K18" i="1" s="1"/>
  <c r="L18" i="1" s="1"/>
  <c r="O18" i="1" s="1"/>
  <c r="P18" i="1" s="1"/>
  <c r="S18" i="1" s="1"/>
  <c r="T18" i="1" s="1"/>
  <c r="U18" i="1" s="1"/>
  <c r="C44" i="1"/>
  <c r="C43" i="10" l="1"/>
  <c r="J33" i="9"/>
  <c r="K33" i="9" s="1"/>
  <c r="L33" i="9" s="1"/>
  <c r="M33" i="9" s="1"/>
  <c r="N33" i="9" s="1"/>
  <c r="J31" i="9"/>
  <c r="K31" i="9" s="1"/>
  <c r="L31" i="9" s="1"/>
  <c r="M31" i="9" s="1"/>
  <c r="N31" i="9" s="1"/>
  <c r="J19" i="9"/>
  <c r="K19" i="9" s="1"/>
  <c r="L19" i="9" s="1"/>
  <c r="M19" i="9" s="1"/>
  <c r="N19" i="9" s="1"/>
  <c r="O19" i="9" s="1"/>
  <c r="P19" i="9" s="1"/>
  <c r="Q19" i="9" s="1"/>
  <c r="R19" i="9" s="1"/>
  <c r="S19" i="9" s="1"/>
  <c r="T19" i="9" s="1"/>
  <c r="U19" i="9" s="1"/>
  <c r="V19" i="9" s="1"/>
  <c r="X19" i="9" s="1"/>
  <c r="Y19" i="9" s="1"/>
  <c r="Z19" i="9" s="1"/>
  <c r="J20" i="1"/>
  <c r="K20" i="1" s="1"/>
  <c r="L20" i="1" s="1"/>
  <c r="O20" i="1" s="1"/>
  <c r="P20" i="1" s="1"/>
  <c r="S20" i="1" s="1"/>
  <c r="T20" i="1" s="1"/>
  <c r="U20" i="1" s="1"/>
  <c r="J29" i="10"/>
  <c r="K29" i="10" s="1"/>
  <c r="L29" i="10" s="1"/>
  <c r="J25" i="10"/>
  <c r="K25" i="10" s="1"/>
  <c r="L25" i="10" s="1"/>
  <c r="M25" i="10" s="1"/>
  <c r="N25" i="10" s="1"/>
  <c r="O25" i="10" s="1"/>
  <c r="P25" i="10" s="1"/>
  <c r="Q25" i="10" s="1"/>
  <c r="S25" i="10" s="1"/>
  <c r="T25" i="10" s="1"/>
  <c r="U25" i="10" s="1"/>
  <c r="J23" i="10"/>
  <c r="K23" i="10" s="1"/>
  <c r="L23" i="10" s="1"/>
  <c r="M23" i="10" s="1"/>
  <c r="N23" i="10" s="1"/>
  <c r="O23" i="10" s="1"/>
  <c r="P23" i="10" s="1"/>
  <c r="Q23" i="10" s="1"/>
  <c r="S23" i="10" s="1"/>
  <c r="T23" i="10" s="1"/>
  <c r="K15" i="9"/>
  <c r="O33" i="9" l="1"/>
  <c r="P33" i="9" s="1"/>
  <c r="Q33" i="9" s="1"/>
  <c r="R33" i="9" s="1"/>
  <c r="S33" i="9" s="1"/>
  <c r="T33" i="9" s="1"/>
  <c r="U33" i="9" s="1"/>
  <c r="V33" i="9" s="1"/>
  <c r="X33" i="9" s="1"/>
  <c r="Y33" i="9" s="1"/>
  <c r="Z33" i="9" s="1"/>
  <c r="AA33" i="9" s="1"/>
  <c r="AB33" i="9" s="1"/>
  <c r="AC33" i="9" s="1"/>
  <c r="O31" i="9"/>
  <c r="R31" i="9" s="1"/>
  <c r="S31" i="9" s="1"/>
  <c r="T31" i="9" s="1"/>
  <c r="U31" i="9" s="1"/>
  <c r="V31" i="9" s="1"/>
  <c r="X31" i="9" s="1"/>
  <c r="Y31" i="9" s="1"/>
  <c r="Z31" i="9" s="1"/>
  <c r="AA31" i="9" s="1"/>
  <c r="AB31" i="9" s="1"/>
  <c r="AC31" i="9" s="1"/>
  <c r="AA19" i="9"/>
  <c r="AB19" i="9" s="1"/>
  <c r="AC19" i="9" s="1"/>
  <c r="L15" i="9"/>
  <c r="V25" i="10"/>
  <c r="U23" i="10"/>
  <c r="V23" i="10" s="1"/>
  <c r="M29" i="10"/>
  <c r="J41" i="10"/>
  <c r="K41" i="10" s="1"/>
  <c r="L41" i="10" s="1"/>
  <c r="M41" i="10" s="1"/>
  <c r="N41" i="10" s="1"/>
  <c r="O41" i="10" s="1"/>
  <c r="P41" i="10" s="1"/>
  <c r="Q41" i="10" s="1"/>
  <c r="S41" i="10" s="1"/>
  <c r="T41" i="10" s="1"/>
  <c r="U41" i="10" s="1"/>
  <c r="M15" i="9" l="1"/>
  <c r="N15" i="9" s="1"/>
  <c r="N29" i="10"/>
  <c r="O29" i="10" s="1"/>
  <c r="P29" i="10" s="1"/>
  <c r="V48" i="9"/>
  <c r="Q29" i="10" l="1"/>
  <c r="S29" i="10" s="1"/>
  <c r="T29" i="10" s="1"/>
  <c r="D34" i="12"/>
  <c r="K32" i="12"/>
  <c r="L32" i="12" s="1"/>
  <c r="M32" i="12" s="1"/>
  <c r="N32" i="12" s="1"/>
  <c r="O32" i="12" s="1"/>
  <c r="P32" i="12" s="1"/>
  <c r="Q32" i="12" s="1"/>
  <c r="R32" i="12" s="1"/>
  <c r="T32" i="12" s="1"/>
  <c r="U32" i="12" s="1"/>
  <c r="V32" i="12" s="1"/>
  <c r="K28" i="12"/>
  <c r="L28" i="12" s="1"/>
  <c r="M28" i="12" s="1"/>
  <c r="N28" i="12" s="1"/>
  <c r="O28" i="12" s="1"/>
  <c r="P28" i="12" s="1"/>
  <c r="Q28" i="12" s="1"/>
  <c r="R28" i="12" s="1"/>
  <c r="T28" i="12" s="1"/>
  <c r="U28" i="12" s="1"/>
  <c r="V28" i="12" s="1"/>
  <c r="K30" i="12"/>
  <c r="L30" i="12" s="1"/>
  <c r="M30" i="12" s="1"/>
  <c r="N30" i="12" s="1"/>
  <c r="O30" i="12" s="1"/>
  <c r="P30" i="12" s="1"/>
  <c r="Q30" i="12" s="1"/>
  <c r="R30" i="12" s="1"/>
  <c r="T30" i="12" s="1"/>
  <c r="U30" i="12" s="1"/>
  <c r="V30" i="12" s="1"/>
  <c r="K24" i="12"/>
  <c r="L24" i="12" s="1"/>
  <c r="M24" i="12" s="1"/>
  <c r="N24" i="12" s="1"/>
  <c r="O24" i="12" s="1"/>
  <c r="P24" i="12" s="1"/>
  <c r="Q24" i="12" s="1"/>
  <c r="R24" i="12" s="1"/>
  <c r="T24" i="12" s="1"/>
  <c r="U24" i="12" s="1"/>
  <c r="V24" i="12" s="1"/>
  <c r="K26" i="12"/>
  <c r="L26" i="12" s="1"/>
  <c r="M26" i="12" s="1"/>
  <c r="N26" i="12" s="1"/>
  <c r="O26" i="12" s="1"/>
  <c r="P26" i="12" s="1"/>
  <c r="Q26" i="12" s="1"/>
  <c r="R26" i="12" s="1"/>
  <c r="T26" i="12" s="1"/>
  <c r="U26" i="12" s="1"/>
  <c r="V26" i="12" s="1"/>
  <c r="O15" i="9" l="1"/>
  <c r="U29" i="10"/>
  <c r="V29" i="10" s="1"/>
  <c r="K22" i="12"/>
  <c r="L22" i="12" s="1"/>
  <c r="M22" i="12" s="1"/>
  <c r="N22" i="12" s="1"/>
  <c r="O22" i="12" s="1"/>
  <c r="P22" i="12" s="1"/>
  <c r="Q22" i="12" s="1"/>
  <c r="R22" i="12" s="1"/>
  <c r="T22" i="12" s="1"/>
  <c r="U22" i="12" s="1"/>
  <c r="V22" i="12" s="1"/>
  <c r="J21" i="10"/>
  <c r="K18" i="12"/>
  <c r="K20" i="12"/>
  <c r="P15" i="9" l="1"/>
  <c r="L18" i="12"/>
  <c r="M18" i="12" s="1"/>
  <c r="N18" i="12" s="1"/>
  <c r="O18" i="12" s="1"/>
  <c r="P18" i="12" s="1"/>
  <c r="Q18" i="12" s="1"/>
  <c r="R18" i="12" s="1"/>
  <c r="T18" i="12" s="1"/>
  <c r="U18" i="12" s="1"/>
  <c r="V18" i="12" s="1"/>
  <c r="Q15" i="9" l="1"/>
  <c r="L20" i="12"/>
  <c r="M20" i="12" s="1"/>
  <c r="N20" i="12" s="1"/>
  <c r="O20" i="12" s="1"/>
  <c r="P20" i="12" s="1"/>
  <c r="Q20" i="12" s="1"/>
  <c r="R20" i="12" s="1"/>
  <c r="T20" i="12" s="1"/>
  <c r="U20" i="12" s="1"/>
  <c r="V20" i="12" s="1"/>
  <c r="K16" i="12"/>
  <c r="L16" i="12" s="1"/>
  <c r="M16" i="12" s="1"/>
  <c r="N16" i="12" s="1"/>
  <c r="O16" i="12" s="1"/>
  <c r="P16" i="12" s="1"/>
  <c r="Q16" i="12" s="1"/>
  <c r="R16" i="12" s="1"/>
  <c r="T16" i="12" s="1"/>
  <c r="U16" i="12" s="1"/>
  <c r="V16" i="12" s="1"/>
  <c r="R15" i="9" l="1"/>
  <c r="O16" i="1" l="1"/>
  <c r="P16" i="1" s="1"/>
  <c r="Q16" i="1" s="1"/>
  <c r="T16" i="1" s="1"/>
  <c r="U16" i="1" s="1"/>
  <c r="S15" i="9"/>
  <c r="T15" i="9" l="1"/>
  <c r="L21" i="10"/>
  <c r="U15" i="9" l="1"/>
  <c r="M21" i="10"/>
  <c r="V15" i="9" l="1"/>
  <c r="N21" i="10"/>
  <c r="O21" i="10" s="1"/>
  <c r="P21" i="10" s="1"/>
  <c r="X15" i="9" l="1"/>
  <c r="Q21" i="10"/>
  <c r="S21" i="10" s="1"/>
  <c r="T21" i="10" l="1"/>
  <c r="U21" i="10" s="1"/>
  <c r="V21" i="10" s="1"/>
  <c r="Y15" i="9"/>
  <c r="Z15" i="9" l="1"/>
  <c r="AA15" i="9" l="1"/>
</calcChain>
</file>

<file path=xl/sharedStrings.xml><?xml version="1.0" encoding="utf-8"?>
<sst xmlns="http://schemas.openxmlformats.org/spreadsheetml/2006/main" count="648" uniqueCount="216">
  <si>
    <t>Autorité contractante :</t>
  </si>
  <si>
    <t>Ordonnateur:</t>
  </si>
  <si>
    <t>Journaux  de publication  de référence et site Internet:</t>
  </si>
  <si>
    <t>Autorité approbatrice:</t>
  </si>
  <si>
    <t>DIRECTION NATIONALE DU CONTRÔLE DES MARCHES PUBLICS (DNCMP)</t>
  </si>
  <si>
    <t>MARCHES DE FOURNITURE SANS PRE QUALIFICATION</t>
  </si>
  <si>
    <t>IDENTIFICATION DU PROJET / MARCHE</t>
  </si>
  <si>
    <t xml:space="preserve"> Prévisions et Réalisations</t>
  </si>
  <si>
    <t>PHASE 1 : PROCEDURE D'APPEL D'OFFRES</t>
  </si>
  <si>
    <t>PHASE 2 : EVALUATION DES OFFRES</t>
  </si>
  <si>
    <t>PHASE 3 : CONCLUSION ET NOTIFICATION DU MARCHE</t>
  </si>
  <si>
    <t>PHASE 4 : EXECUTION DU MARCHE</t>
  </si>
  <si>
    <t>Numéro</t>
  </si>
  <si>
    <t>Intitulé du Projet/Marché</t>
  </si>
  <si>
    <t>Montant Budget GNF</t>
  </si>
  <si>
    <t xml:space="preserve">Code Budget </t>
  </si>
  <si>
    <t>Type de Financement</t>
  </si>
  <si>
    <t xml:space="preserve">N° Appel d'Offres </t>
  </si>
  <si>
    <t>Méthodes de passation</t>
  </si>
  <si>
    <t>Elaboration du DAO</t>
  </si>
  <si>
    <t>Non Objection sur DAO</t>
  </si>
  <si>
    <t xml:space="preserve">Publication  AAO   </t>
  </si>
  <si>
    <t>Date limite dépôt Offres</t>
  </si>
  <si>
    <t>Ouverture /Evaluation des offres</t>
  </si>
  <si>
    <t>Non Objection sur Rap. d'Evaluation</t>
  </si>
  <si>
    <t>Publication attribution/Notification provisoire</t>
  </si>
  <si>
    <t>Mise en forme du projet de contrat</t>
  </si>
  <si>
    <t>Non Objection sur le projet de contrat</t>
  </si>
  <si>
    <t>Montant du Contrat en GNF</t>
  </si>
  <si>
    <t>Signature du marché</t>
  </si>
  <si>
    <t>Approbation du Contrat</t>
  </si>
  <si>
    <t>Enregistrement /Immatriculation du marché</t>
  </si>
  <si>
    <t>Notification du marché approuvé</t>
  </si>
  <si>
    <t>12 j</t>
  </si>
  <si>
    <t>3 j</t>
  </si>
  <si>
    <t>30 ou 45 j</t>
  </si>
  <si>
    <t>15 j</t>
  </si>
  <si>
    <t>7 j</t>
  </si>
  <si>
    <t>10 j</t>
  </si>
  <si>
    <t>3 ou 5 j</t>
  </si>
  <si>
    <t>AOO</t>
  </si>
  <si>
    <t>Prévisions</t>
  </si>
  <si>
    <t>Réalisations</t>
  </si>
  <si>
    <t>Coût Total</t>
  </si>
  <si>
    <t>Approbation du plan de passation des marchés</t>
  </si>
  <si>
    <t>Autorité Approbatrice</t>
  </si>
  <si>
    <t>PTF : Partenaire Technique et Financier</t>
  </si>
  <si>
    <t>Mode de Passation</t>
  </si>
  <si>
    <t>Code Marché</t>
  </si>
  <si>
    <t>Nature de Marché</t>
  </si>
  <si>
    <t>TDR : Terme de référence</t>
  </si>
  <si>
    <t>Appel d'Offres Ouvert</t>
  </si>
  <si>
    <t>Fournitures</t>
  </si>
  <si>
    <t>BND</t>
  </si>
  <si>
    <t>Budget National et Autres Financements Intérieurs</t>
  </si>
  <si>
    <t>JMP : Journal des Marchés Publics</t>
  </si>
  <si>
    <t>AOR</t>
  </si>
  <si>
    <t>Appel d'Offres Restreint</t>
  </si>
  <si>
    <t>Travaux</t>
  </si>
  <si>
    <t>FINEX</t>
  </si>
  <si>
    <t>Financement Extérieur</t>
  </si>
  <si>
    <t>DAO : Dossier d’Appel d’Offres</t>
  </si>
  <si>
    <t>DC</t>
  </si>
  <si>
    <t>Demande de consultation</t>
  </si>
  <si>
    <t>Prestations intellectuelles</t>
  </si>
  <si>
    <t>CONJOINT</t>
  </si>
  <si>
    <t>Financement Conjoint</t>
  </si>
  <si>
    <t>DP : Demande de Proposition</t>
  </si>
  <si>
    <t>ED</t>
  </si>
  <si>
    <t>Entente Directe</t>
  </si>
  <si>
    <t>Délégations de Service Public</t>
  </si>
  <si>
    <t>CPM : Commission de Passation des Marchés</t>
  </si>
  <si>
    <t>CR</t>
  </si>
  <si>
    <t>Consultation Restreinte</t>
  </si>
  <si>
    <t>Date début  de livraison</t>
  </si>
  <si>
    <t>Date fin de livraison</t>
  </si>
  <si>
    <t>MARCHES DE TRAVAUX SANS PRE QUALIFICATION</t>
  </si>
  <si>
    <t>IDENTIFICATION DU PROJET/MARCHE</t>
  </si>
  <si>
    <t>PHASE 1 : PROCEDURE DE PRESELECTION</t>
  </si>
  <si>
    <t>PHASE 2 : PROCEDURE DE SELECTION</t>
  </si>
  <si>
    <t>Montant budget GNF</t>
  </si>
  <si>
    <t>Code Budget /Bénéficiaire</t>
  </si>
  <si>
    <t xml:space="preserve">N° AMI </t>
  </si>
  <si>
    <t>Méthodes de paasation</t>
  </si>
  <si>
    <t>Préparation TDR et DP</t>
  </si>
  <si>
    <t>Non Objection sur TDR</t>
  </si>
  <si>
    <t>Publication Avis à Manifestation d'Interet (MI)</t>
  </si>
  <si>
    <t xml:space="preserve">Ouverture /Evaluation des MI </t>
  </si>
  <si>
    <t>Non Objection sur DP</t>
  </si>
  <si>
    <t>Envoi DP aux candidats de la liste restreinte</t>
  </si>
  <si>
    <t>Ouverture /Evaluation des propositions techniques</t>
  </si>
  <si>
    <t>Non Objection sur rapport Prop. Techn.</t>
  </si>
  <si>
    <t>Ouverture /Evaluation des propositions financières</t>
  </si>
  <si>
    <t>Non Objection sur rapport combinée PT/PF</t>
  </si>
  <si>
    <t>Publication attribution      /Notification provisoire</t>
  </si>
  <si>
    <t xml:space="preserve"> Négociation et mise en forme du contrat</t>
  </si>
  <si>
    <t>Non Objection sur le contrat négocié</t>
  </si>
  <si>
    <t>Date début Prestations</t>
  </si>
  <si>
    <t>Date de fin des prestations</t>
  </si>
  <si>
    <t>12j</t>
  </si>
  <si>
    <t>Liste des Signes et Abréviations</t>
  </si>
  <si>
    <t>Construction</t>
  </si>
  <si>
    <t>Budget National de Développement</t>
  </si>
  <si>
    <t>Travaux de Génie Civil</t>
  </si>
  <si>
    <t>GG</t>
  </si>
  <si>
    <t>Gré à Gré (En tente Directe)</t>
  </si>
  <si>
    <t>Fourniture courante</t>
  </si>
  <si>
    <t>Financement Conjoint (FINEX+BND)</t>
  </si>
  <si>
    <t>Fourniture d'Equipements</t>
  </si>
  <si>
    <t>CPMP : Commission de Passation des Marchés Publics</t>
  </si>
  <si>
    <t>Prestation Courante</t>
  </si>
  <si>
    <t xml:space="preserve">ANO : Avis de Non Objection </t>
  </si>
  <si>
    <t>SFQC</t>
  </si>
  <si>
    <t>Selection Fondée sur la Qualité - Coût</t>
  </si>
  <si>
    <t>Prestation Intellectuelle</t>
  </si>
  <si>
    <t>Exercice Budgétaire:</t>
  </si>
  <si>
    <t>Journaux  de Publication  de Référence et Site Internet:</t>
  </si>
  <si>
    <t>Autorité Approbatrice:</t>
  </si>
  <si>
    <t>Autorité Contractante :</t>
  </si>
  <si>
    <t>Type de Financement/Services bénéficiaires</t>
  </si>
  <si>
    <t>DGCMP</t>
  </si>
  <si>
    <t>DIRECTION GENERALE DU CONTRÔLE DES MARCHES PUBLICS (DGCMP)</t>
  </si>
  <si>
    <t xml:space="preserve">MARCHES DE PRESTATIONS INTELLECTUELLES </t>
  </si>
  <si>
    <t>AGENCE GUINEENNE D'ELECTRIFICATION RURALE</t>
  </si>
  <si>
    <t>JAO, LANCE ,GUINEE NEWS ET SITE DE L'ARMP/ SITE DE L'AGENCE GUINEENNE D'ELECTRIFICATION RURALE</t>
  </si>
  <si>
    <t>Exercice budgétaire:</t>
  </si>
  <si>
    <t>DIRECTION GENERALE DU CONTRÔLE DES MARCHES PUBLICS</t>
  </si>
  <si>
    <t>PHASE 1 : PROCEDURE DE CONSULTATION</t>
  </si>
  <si>
    <t>Code Budget</t>
  </si>
  <si>
    <t xml:space="preserve">N° Demande de cotation </t>
  </si>
  <si>
    <t xml:space="preserve">Elaboration du Dossier de Consultation </t>
  </si>
  <si>
    <t xml:space="preserve">ANO sur le Dossier de Consultation </t>
  </si>
  <si>
    <t xml:space="preserve">Ouverture /Evaluation des offres </t>
  </si>
  <si>
    <t>ANO sur le rapport d'évaluation</t>
  </si>
  <si>
    <t>Mise en forme du  contrat</t>
  </si>
  <si>
    <t>ANO sur le projet de contrat</t>
  </si>
  <si>
    <t>Montant du Contrat</t>
  </si>
  <si>
    <t>Signature et Approbation du Contrat</t>
  </si>
  <si>
    <t>Enregistrement /Immatriculation et notification du marché</t>
  </si>
  <si>
    <t>Date début travaux</t>
  </si>
  <si>
    <t>Date fin travaux</t>
  </si>
  <si>
    <t>5 j</t>
  </si>
  <si>
    <t>5 J</t>
  </si>
  <si>
    <t>AO</t>
  </si>
  <si>
    <t>Appel d'Offres</t>
  </si>
  <si>
    <t>DC : Demande de cotation</t>
  </si>
  <si>
    <t xml:space="preserve">            CPMP : Commission de Passation des Marchés Publics</t>
  </si>
  <si>
    <t>CCM : Commission de Contrôle des Marchés Publics</t>
  </si>
  <si>
    <t>SFBD</t>
  </si>
  <si>
    <t>Selection Fondée sur un Budget Déterminé</t>
  </si>
  <si>
    <t>SFMC</t>
  </si>
  <si>
    <t>Selection Fondée sur le Moindre Coût</t>
  </si>
  <si>
    <t>Frais de Néttoyage</t>
  </si>
  <si>
    <t>Site web et Internet</t>
  </si>
  <si>
    <t>DIRECTEUR GÉNÉRAL</t>
  </si>
  <si>
    <t>MARCHES DE PRESTATIONS COURANTES SANS REVUE PREALABLE DE DNCMP / DEMANDE DE COTATION</t>
  </si>
  <si>
    <t>Frais de Gardiennage</t>
  </si>
  <si>
    <t>Date limite de dépôt des propoditions (tech et finan)</t>
  </si>
  <si>
    <t>14 J</t>
  </si>
  <si>
    <t>3  j</t>
  </si>
  <si>
    <t xml:space="preserve"> </t>
  </si>
  <si>
    <t>Achat fourniture et biens courants</t>
  </si>
  <si>
    <t>Entretien et reparation</t>
  </si>
  <si>
    <t>Materiel informatique</t>
  </si>
  <si>
    <t xml:space="preserve">Materiel </t>
  </si>
  <si>
    <t>Mobilier de bureau</t>
  </si>
  <si>
    <t>Etudes de faisabilité  du Projet Pilotte Photovoltaique Electrification Rurale</t>
  </si>
  <si>
    <t>Cartographie de la ligne et Amenagement des sites des centrales solaires photovoltaiques de kourala, préfecture de kouroussa et Gbenso, Préfecture de Kankan</t>
  </si>
  <si>
    <t>MARCHES DE PRESTATIONS INTELLECTUELLES SANS REVUE PREALABLE PAR LA DNCMP / DEMANDE DE COTATION</t>
  </si>
  <si>
    <t>PREALABLE</t>
  </si>
  <si>
    <t>PHASE 3: CONCLUSION ET NOTIFICATION DU MARCHE</t>
  </si>
  <si>
    <t>Montant budget en GNF</t>
  </si>
  <si>
    <t>Elaboration des TDR</t>
  </si>
  <si>
    <t>Non Objection sur les TDR et la liste restreinte</t>
  </si>
  <si>
    <t>Envoi Lettres d'invitation</t>
  </si>
  <si>
    <t>Date limite dépôt des Propositions techniques et financières.</t>
  </si>
  <si>
    <t>Ouverture et Evaluation des Prop. Techn.</t>
  </si>
  <si>
    <t>Non Objection sur rapport PT</t>
  </si>
  <si>
    <t xml:space="preserve">Ouverture /Analyse de la proposition financière </t>
  </si>
  <si>
    <t>ANO sur le rapport combiné</t>
  </si>
  <si>
    <t xml:space="preserve"> Négociation et mise en forme  du contrat</t>
  </si>
  <si>
    <t>Signature  et Approbation du Contrat</t>
  </si>
  <si>
    <t>1 j</t>
  </si>
  <si>
    <t>5j</t>
  </si>
  <si>
    <t>jours</t>
  </si>
  <si>
    <t>MARCHES DE TRAVAUX SANS REVUE PREALABLE PAR LA DGCMP / DEMANDE DE COTATION</t>
  </si>
  <si>
    <t xml:space="preserve">Transmission du Dossier de Consultation </t>
  </si>
  <si>
    <t>Date limite dépôt Offres /ouverture des plis</t>
  </si>
  <si>
    <t xml:space="preserve">Ouverture / Evaluation des offres </t>
  </si>
  <si>
    <t>ANO sur le  rapport d'évaluation</t>
  </si>
  <si>
    <t>Enregistrement / Immatriculation  du marché</t>
  </si>
  <si>
    <t>MARCHES DE FOURNITURES SANS REVUE PREALABLE PAR LA DGCMP / DEMANDE DE COTATION</t>
  </si>
  <si>
    <t>JAO, TRIBUNE, LE REVEIL, L'OBSERVATEUR ET SITE DE L'ARMP/ SITE DE L'AGENCE GUINEENNE D'ELECTRIFICATION RURALE</t>
  </si>
  <si>
    <t>Publication attribution /Notification provisoire</t>
  </si>
  <si>
    <t>Cartographie des localités du projet pilote photovoltaique de kourala, préfecture de kouroussa et Gbenso, Préfecture de Kankan</t>
  </si>
  <si>
    <t>JAO, TRIBUNE, LE REVEIL, L'OBSERVATEUR ET SITE DE L'ARMP/ SITE DE L'AGER</t>
  </si>
  <si>
    <t>Acquisition de logiciels, applications et programmes informatiques</t>
  </si>
  <si>
    <t>Projet d'appui à l'amélioration de l'accès à l'Energie propre dans les communautés hors réseaux (Ouvravages et Installations Electricité)</t>
  </si>
  <si>
    <t>Etudes du Projet d'Appui à l'amelioration de l'accès à l'énergie propre dans les communautés hors réseaux</t>
  </si>
  <si>
    <t>Supervision des travaux de construction du siège</t>
  </si>
  <si>
    <t xml:space="preserve">   </t>
  </si>
  <si>
    <t>Projet Pilote Electrification Rurale Photovoltaique (Ouvravages et Installations Electricité)</t>
  </si>
  <si>
    <t>Projet Pilote Photovoltaique d'Electrification de 6 localités en Guinée MPS47</t>
  </si>
  <si>
    <t xml:space="preserve">Programme d'Electrification des Localités Rurales MPS48 </t>
  </si>
  <si>
    <t>Achat Matériels Roulant hors projet</t>
  </si>
  <si>
    <t xml:space="preserve">Acquisition de 115000 compteurs à prépaiement </t>
  </si>
  <si>
    <t xml:space="preserve">Acquisition de poteaux béton </t>
  </si>
  <si>
    <t>Etudes du Projet d'Electrification des Localités Riveraines des Centrales de Kaléta et Souapiti</t>
  </si>
  <si>
    <t>10?2?6.3</t>
  </si>
  <si>
    <t>Documentation</t>
  </si>
  <si>
    <t>Frais de formations, Séminaires et Stages (Projet)</t>
  </si>
  <si>
    <t>Frais de formations, Séminaires et Stages (Hors Projet)</t>
  </si>
  <si>
    <t>Assistance Technique, Expertise, Audit</t>
  </si>
  <si>
    <t>Entretiens et Reparation des bureaux du siège de l'AGER</t>
  </si>
  <si>
    <t xml:space="preserve">                PLAN DE PASSATION DES MARCHES 2026</t>
  </si>
  <si>
    <t xml:space="preserve">  JAO, TRIBUNE, REVEIL, OBSERVATEUR ET SITE DE L'ARMP/ SITE DE L'AGER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</si>
</sst>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_-* #,##0_-;\-* #,##0_-;_-* &quot;-&quot;??_-;_-@_-"/>
    <numFmt numFmtId="166" formatCode="[$-F800]dddd\,\ mmmm\ dd\,\ yyyy"/>
    <numFmt numFmtId="167" formatCode="ddd\ dd\ mmm\ yy"/>
  </numFmts>
  <fonts count="1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indexed="9"/>
      <name val="Times New Roman"/>
      <family val="1"/>
    </font>
    <font>
      <sz val="12"/>
      <color indexed="8"/>
      <name val="Times New Roman"/>
      <family val="1"/>
    </font>
    <font>
      <b/>
      <i/>
      <sz val="12"/>
      <color indexed="8"/>
      <name val="Times New Roman"/>
      <family val="1"/>
    </font>
    <font>
      <sz val="12"/>
      <color rgb="FFFF0000"/>
      <name val="Times New Roman"/>
      <family val="1"/>
    </font>
    <font>
      <b/>
      <i/>
      <sz val="16"/>
      <color indexed="8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indexed="8"/>
      <name val="Arial Narrow"/>
      <family val="2"/>
    </font>
    <font>
      <sz val="12"/>
      <color indexed="8"/>
      <name val="Arial Narrow"/>
      <family val="2"/>
    </font>
    <font>
      <b/>
      <sz val="14"/>
      <color rgb="FF0000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000000"/>
      <name val="Arial"/>
      <family val="2"/>
    </font>
    <font>
      <b/>
      <sz val="12"/>
      <color rgb="FF000000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Arial"/>
      <family val="2"/>
    </font>
    <font>
      <b/>
      <i/>
      <sz val="11"/>
      <color indexed="8"/>
      <name val="Arial"/>
      <family val="2"/>
    </font>
    <font>
      <b/>
      <i/>
      <sz val="10"/>
      <color indexed="8"/>
      <name val="Arial"/>
      <family val="2"/>
    </font>
    <font>
      <sz val="18"/>
      <color theme="1"/>
      <name val="Arial"/>
      <family val="2"/>
    </font>
    <font>
      <b/>
      <i/>
      <sz val="18"/>
      <color indexed="8"/>
      <name val="Arial"/>
      <family val="2"/>
    </font>
    <font>
      <b/>
      <sz val="14"/>
      <color indexed="9"/>
      <name val="Arial"/>
      <family val="2"/>
    </font>
    <font>
      <b/>
      <sz val="13"/>
      <color indexed="9"/>
      <name val="Arial"/>
      <family val="2"/>
    </font>
    <font>
      <b/>
      <sz val="11"/>
      <color indexed="8"/>
      <name val="Arial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b/>
      <sz val="12"/>
      <color indexed="62"/>
      <name val="Arial"/>
      <family val="2"/>
    </font>
    <font>
      <b/>
      <sz val="12"/>
      <color theme="1"/>
      <name val="Arial"/>
      <family val="2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6"/>
      <color theme="1"/>
      <name val="Arial"/>
      <family val="2"/>
    </font>
    <font>
      <b/>
      <sz val="16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FF0000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b/>
      <i/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color rgb="FFFF000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2"/>
      <color indexed="8"/>
      <name val="Verdana"/>
      <family val="2"/>
    </font>
    <font>
      <b/>
      <sz val="20"/>
      <color indexed="8"/>
      <name val="Calibri"/>
      <family val="2"/>
    </font>
    <font>
      <b/>
      <sz val="12"/>
      <color theme="0"/>
      <name val="Verdana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sz val="14"/>
      <color theme="1"/>
      <name val="Arial"/>
      <family val="2"/>
    </font>
    <font>
      <sz val="14"/>
      <color indexed="8"/>
      <name val="Arial"/>
      <family val="2"/>
    </font>
    <font>
      <sz val="14"/>
      <color indexed="8"/>
      <name val="Arial Narrow"/>
      <family val="2"/>
    </font>
    <font>
      <sz val="12"/>
      <color indexed="8"/>
      <name val="Century Gothic"/>
      <family val="2"/>
    </font>
    <font>
      <b/>
      <sz val="12"/>
      <color indexed="8"/>
      <name val="Bodoni MT Condensed"/>
      <family val="1"/>
    </font>
    <font>
      <sz val="11"/>
      <color indexed="8"/>
      <name val="Arial Narrow"/>
      <family val="2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sz val="14"/>
      <color indexed="8"/>
      <name val="Century Gothic"/>
      <family val="2"/>
    </font>
    <font>
      <b/>
      <sz val="12"/>
      <color indexed="8"/>
      <name val="Century Gothic"/>
      <family val="2"/>
    </font>
    <font>
      <b/>
      <sz val="22"/>
      <color indexed="8"/>
      <name val="Century Gothic"/>
      <family val="2"/>
    </font>
    <font>
      <b/>
      <sz val="14"/>
      <color indexed="9"/>
      <name val="Century Gothic"/>
      <family val="2"/>
    </font>
    <font>
      <sz val="11"/>
      <color indexed="8"/>
      <name val="Century Gothic"/>
      <family val="2"/>
    </font>
    <font>
      <b/>
      <i/>
      <sz val="14"/>
      <color indexed="8"/>
      <name val="Century Gothic"/>
      <family val="2"/>
    </font>
    <font>
      <sz val="9"/>
      <color indexed="9"/>
      <name val="Century Gothic"/>
      <family val="2"/>
    </font>
    <font>
      <b/>
      <sz val="12"/>
      <name val="Century Gothic"/>
      <family val="2"/>
    </font>
    <font>
      <b/>
      <sz val="12"/>
      <color indexed="62"/>
      <name val="Century Gothic"/>
      <family val="2"/>
    </font>
    <font>
      <sz val="12"/>
      <color indexed="8"/>
      <name val="Centry"/>
      <charset val="134"/>
    </font>
    <font>
      <b/>
      <sz val="14"/>
      <color indexed="10"/>
      <name val="Century Gothic"/>
      <family val="2"/>
    </font>
    <font>
      <b/>
      <sz val="11"/>
      <color indexed="10"/>
      <name val="Calibri"/>
      <family val="2"/>
    </font>
    <font>
      <sz val="18"/>
      <color indexed="8"/>
      <name val="Calibri"/>
      <family val="2"/>
    </font>
    <font>
      <b/>
      <sz val="11"/>
      <color indexed="8"/>
      <name val="Calibri"/>
      <family val="2"/>
    </font>
    <font>
      <b/>
      <sz val="14"/>
      <color indexed="9"/>
      <name val="Arial Narrow"/>
      <family val="2"/>
    </font>
    <font>
      <b/>
      <sz val="14"/>
      <color indexed="8"/>
      <name val="Bodoni MT Condensed"/>
      <family val="1"/>
    </font>
    <font>
      <sz val="14"/>
      <color indexed="8"/>
      <name val="Bodoni MT Condensed"/>
      <family val="1"/>
    </font>
    <font>
      <sz val="11"/>
      <color indexed="9"/>
      <name val="Calibri"/>
      <family val="2"/>
    </font>
    <font>
      <b/>
      <i/>
      <sz val="11"/>
      <color indexed="9"/>
      <name val="Calibri"/>
      <family val="2"/>
    </font>
    <font>
      <b/>
      <sz val="14"/>
      <name val="Bodoni MT Condensed"/>
      <family val="1"/>
    </font>
    <font>
      <b/>
      <sz val="14"/>
      <color indexed="62"/>
      <name val="Bodoni MT Condensed"/>
      <family val="1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indexed="9"/>
      <name val="Arial"/>
      <family val="2"/>
    </font>
    <font>
      <b/>
      <sz val="11"/>
      <color indexed="62"/>
      <name val="Arial"/>
      <family val="2"/>
    </font>
    <font>
      <sz val="12"/>
      <color theme="0"/>
      <name val="Arial"/>
      <family val="2"/>
    </font>
    <font>
      <b/>
      <sz val="10"/>
      <name val="Arial"/>
      <family val="2"/>
    </font>
    <font>
      <b/>
      <sz val="10"/>
      <color indexed="8"/>
      <name val="Verdana"/>
      <family val="2"/>
    </font>
    <font>
      <b/>
      <sz val="10"/>
      <color indexed="8"/>
      <name val="Times New Roman"/>
      <family val="1"/>
    </font>
    <font>
      <b/>
      <sz val="10"/>
      <name val="Times New Roman"/>
      <family val="1"/>
    </font>
    <font>
      <b/>
      <sz val="11"/>
      <name val="Bodoni MT Condensed"/>
      <family val="1"/>
    </font>
    <font>
      <b/>
      <sz val="10"/>
      <name val="Bodoni MT Condensed"/>
      <family val="1"/>
    </font>
    <font>
      <sz val="10"/>
      <color indexed="8"/>
      <name val="Calibri"/>
      <family val="2"/>
    </font>
    <font>
      <b/>
      <sz val="11"/>
      <color indexed="8"/>
      <name val="Bodoni MT Condensed"/>
      <family val="1"/>
    </font>
    <font>
      <b/>
      <sz val="10"/>
      <color indexed="9"/>
      <name val="Arial Narrow"/>
      <family val="2"/>
    </font>
    <font>
      <b/>
      <sz val="10"/>
      <color indexed="62"/>
      <name val="Bodoni MT Condensed"/>
      <family val="1"/>
    </font>
    <font>
      <sz val="11"/>
      <name val="Arial Narrow"/>
      <family val="2"/>
    </font>
    <font>
      <b/>
      <sz val="18"/>
      <color indexed="8"/>
      <name val="Arial"/>
      <family val="2"/>
    </font>
    <font>
      <sz val="18"/>
      <color theme="1"/>
      <name val="Calibri"/>
      <family val="2"/>
      <scheme val="minor"/>
    </font>
    <font>
      <b/>
      <sz val="12"/>
      <color indexed="62"/>
      <name val="Bodoni MT Condensed"/>
      <family val="1"/>
    </font>
    <font>
      <b/>
      <sz val="12"/>
      <name val="Bodoni MT Condensed"/>
      <family val="1"/>
    </font>
    <font>
      <sz val="12"/>
      <name val="Bodoni MT Condensed"/>
      <family val="1"/>
    </font>
    <font>
      <sz val="12"/>
      <color theme="1"/>
      <name val="Calibri"/>
      <family val="2"/>
      <scheme val="minor"/>
    </font>
    <font>
      <sz val="11"/>
      <color indexed="8"/>
      <name val="Arial"/>
      <family val="2"/>
    </font>
    <font>
      <b/>
      <sz val="12"/>
      <color indexed="8"/>
      <name val="Arial Black"/>
      <family val="2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theme="8" tint="0.59999389629810485"/>
        <bgColor indexed="64"/>
      </patternFill>
    </fill>
  </fills>
  <borders count="17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theme="5"/>
      </right>
      <top style="medium">
        <color indexed="64"/>
      </top>
      <bottom style="medium">
        <color indexed="64"/>
      </bottom>
      <diagonal/>
    </border>
    <border>
      <left style="medium">
        <color theme="5"/>
      </left>
      <right style="medium">
        <color theme="5"/>
      </right>
      <top style="medium">
        <color indexed="64"/>
      </top>
      <bottom style="medium">
        <color indexed="64"/>
      </bottom>
      <diagonal/>
    </border>
    <border>
      <left style="medium">
        <color theme="5"/>
      </left>
      <right/>
      <top style="medium">
        <color indexed="64"/>
      </top>
      <bottom style="medium">
        <color indexed="64"/>
      </bottom>
      <diagonal/>
    </border>
    <border>
      <left style="medium">
        <color theme="5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theme="8"/>
      </right>
      <top style="medium">
        <color indexed="64"/>
      </top>
      <bottom/>
      <diagonal/>
    </border>
    <border>
      <left style="medium">
        <color theme="8"/>
      </left>
      <right/>
      <top style="medium">
        <color indexed="64"/>
      </top>
      <bottom style="medium">
        <color theme="8"/>
      </bottom>
      <diagonal/>
    </border>
    <border>
      <left/>
      <right/>
      <top style="medium">
        <color indexed="64"/>
      </top>
      <bottom style="medium">
        <color theme="8"/>
      </bottom>
      <diagonal/>
    </border>
    <border>
      <left/>
      <right style="medium">
        <color indexed="64"/>
      </right>
      <top style="medium">
        <color indexed="64"/>
      </top>
      <bottom style="medium">
        <color theme="8"/>
      </bottom>
      <diagonal/>
    </border>
    <border>
      <left style="medium">
        <color indexed="64"/>
      </left>
      <right/>
      <top style="medium">
        <color rgb="FFC0504D"/>
      </top>
      <bottom style="medium">
        <color rgb="FFC0504D"/>
      </bottom>
      <diagonal/>
    </border>
    <border>
      <left/>
      <right style="medium">
        <color theme="5"/>
      </right>
      <top style="medium">
        <color rgb="FFC0504D"/>
      </top>
      <bottom style="medium">
        <color rgb="FFC0504D"/>
      </bottom>
      <diagonal/>
    </border>
    <border>
      <left style="medium">
        <color theme="5"/>
      </left>
      <right/>
      <top style="thin">
        <color indexed="64"/>
      </top>
      <bottom style="medium">
        <color theme="5"/>
      </bottom>
      <diagonal/>
    </border>
    <border>
      <left/>
      <right/>
      <top style="thin">
        <color indexed="64"/>
      </top>
      <bottom style="medium">
        <color theme="5"/>
      </bottom>
      <diagonal/>
    </border>
    <border>
      <left/>
      <right style="medium">
        <color indexed="64"/>
      </right>
      <top style="thin">
        <color indexed="64"/>
      </top>
      <bottom style="medium">
        <color theme="5"/>
      </bottom>
      <diagonal/>
    </border>
    <border>
      <left style="medium">
        <color indexed="64"/>
      </left>
      <right/>
      <top/>
      <bottom style="medium">
        <color rgb="FF4BACC6"/>
      </bottom>
      <diagonal/>
    </border>
    <border>
      <left/>
      <right style="medium">
        <color theme="8"/>
      </right>
      <top/>
      <bottom style="medium">
        <color rgb="FF4BACC6"/>
      </bottom>
      <diagonal/>
    </border>
    <border>
      <left style="medium">
        <color theme="8"/>
      </left>
      <right/>
      <top style="medium">
        <color theme="8"/>
      </top>
      <bottom style="medium">
        <color theme="8"/>
      </bottom>
      <diagonal/>
    </border>
    <border>
      <left/>
      <right/>
      <top style="medium">
        <color theme="8"/>
      </top>
      <bottom style="medium">
        <color theme="8"/>
      </bottom>
      <diagonal/>
    </border>
    <border>
      <left/>
      <right style="medium">
        <color indexed="64"/>
      </right>
      <top style="medium">
        <color theme="8"/>
      </top>
      <bottom style="medium">
        <color theme="8"/>
      </bottom>
      <diagonal/>
    </border>
    <border>
      <left style="medium">
        <color indexed="64"/>
      </left>
      <right/>
      <top style="medium">
        <color rgb="FF4BACC6"/>
      </top>
      <bottom style="medium">
        <color rgb="FF4BACC6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theme="5"/>
      </right>
      <top/>
      <bottom/>
      <diagonal/>
    </border>
    <border>
      <left style="medium">
        <color theme="5"/>
      </left>
      <right/>
      <top style="medium">
        <color theme="5"/>
      </top>
      <bottom style="medium">
        <color theme="5"/>
      </bottom>
      <diagonal/>
    </border>
    <border>
      <left/>
      <right/>
      <top style="medium">
        <color theme="5"/>
      </top>
      <bottom style="medium">
        <color theme="5"/>
      </bottom>
      <diagonal/>
    </border>
    <border>
      <left/>
      <right style="medium">
        <color indexed="64"/>
      </right>
      <top style="medium">
        <color theme="5"/>
      </top>
      <bottom style="medium">
        <color theme="5"/>
      </bottom>
      <diagonal/>
    </border>
    <border>
      <left/>
      <right style="medium">
        <color theme="8"/>
      </right>
      <top style="medium">
        <color rgb="FF4BACC6"/>
      </top>
      <bottom style="medium">
        <color rgb="FF4BACC6"/>
      </bottom>
      <diagonal/>
    </border>
    <border>
      <left style="medium">
        <color indexed="64"/>
      </left>
      <right/>
      <top style="medium">
        <color rgb="FF4BACC6"/>
      </top>
      <bottom style="medium">
        <color indexed="64"/>
      </bottom>
      <diagonal/>
    </border>
    <border>
      <left style="medium">
        <color theme="8"/>
      </left>
      <right/>
      <top style="medium">
        <color theme="8"/>
      </top>
      <bottom style="medium">
        <color indexed="64"/>
      </bottom>
      <diagonal/>
    </border>
    <border>
      <left/>
      <right/>
      <top style="medium">
        <color theme="8"/>
      </top>
      <bottom style="medium">
        <color indexed="64"/>
      </bottom>
      <diagonal/>
    </border>
    <border>
      <left/>
      <right style="medium">
        <color indexed="64"/>
      </right>
      <top style="medium">
        <color theme="8"/>
      </top>
      <bottom style="medium">
        <color indexed="64"/>
      </bottom>
      <diagonal/>
    </border>
    <border>
      <left/>
      <right style="medium">
        <color theme="8"/>
      </right>
      <top style="medium">
        <color rgb="FF4BACC6"/>
      </top>
      <bottom style="medium">
        <color indexed="64"/>
      </bottom>
      <diagonal/>
    </border>
    <border>
      <left style="medium">
        <color indexed="64"/>
      </left>
      <right/>
      <top style="medium">
        <color rgb="FFC0504D"/>
      </top>
      <bottom style="medium">
        <color indexed="64"/>
      </bottom>
      <diagonal/>
    </border>
    <border>
      <left/>
      <right style="medium">
        <color theme="5"/>
      </right>
      <top style="medium">
        <color rgb="FFC0504D"/>
      </top>
      <bottom style="medium">
        <color indexed="64"/>
      </bottom>
      <diagonal/>
    </border>
    <border>
      <left style="medium">
        <color theme="5"/>
      </left>
      <right/>
      <top style="medium">
        <color theme="5"/>
      </top>
      <bottom style="medium">
        <color indexed="64"/>
      </bottom>
      <diagonal/>
    </border>
    <border>
      <left/>
      <right/>
      <top style="medium">
        <color theme="5"/>
      </top>
      <bottom style="medium">
        <color indexed="64"/>
      </bottom>
      <diagonal/>
    </border>
    <border>
      <left/>
      <right style="medium">
        <color indexed="64"/>
      </right>
      <top style="medium">
        <color theme="5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theme="8"/>
      </right>
      <top style="medium">
        <color indexed="64"/>
      </top>
      <bottom style="medium">
        <color indexed="64"/>
      </bottom>
      <diagonal/>
    </border>
    <border>
      <left style="medium">
        <color theme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rgb="FFC0504D"/>
      </bottom>
      <diagonal/>
    </border>
    <border>
      <left style="medium">
        <color theme="5"/>
      </left>
      <right/>
      <top/>
      <bottom style="medium">
        <color theme="5"/>
      </bottom>
      <diagonal/>
    </border>
    <border>
      <left/>
      <right/>
      <top/>
      <bottom style="medium">
        <color theme="5"/>
      </bottom>
      <diagonal/>
    </border>
    <border>
      <left/>
      <right style="medium">
        <color indexed="64"/>
      </right>
      <top/>
      <bottom style="medium">
        <color theme="5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4BACC6"/>
      </bottom>
      <diagonal/>
    </border>
    <border>
      <left style="medium">
        <color indexed="64"/>
      </left>
      <right style="medium">
        <color indexed="64"/>
      </right>
      <top style="medium">
        <color rgb="FFC0504D"/>
      </top>
      <bottom style="medium">
        <color indexed="64"/>
      </bottom>
      <diagonal/>
    </border>
    <border>
      <left style="medium">
        <color indexed="64"/>
      </left>
      <right style="medium">
        <color theme="5"/>
      </right>
      <top style="medium">
        <color rgb="FFC0504D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4BACC6"/>
      </top>
      <bottom/>
      <diagonal/>
    </border>
    <border>
      <left/>
      <right style="medium">
        <color theme="8"/>
      </right>
      <top style="medium">
        <color rgb="FF4BACC6"/>
      </top>
      <bottom/>
      <diagonal/>
    </border>
    <border>
      <left style="medium">
        <color theme="8"/>
      </left>
      <right/>
      <top style="medium">
        <color theme="8"/>
      </top>
      <bottom/>
      <diagonal/>
    </border>
    <border>
      <left/>
      <right/>
      <top style="medium">
        <color theme="8"/>
      </top>
      <bottom/>
      <diagonal/>
    </border>
    <border>
      <left/>
      <right style="medium">
        <color indexed="64"/>
      </right>
      <top style="medium">
        <color theme="8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medium">
        <color theme="1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50" fillId="0" borderId="0" applyNumberFormat="0" applyFill="0" applyBorder="0" applyAlignment="0" applyProtection="0"/>
  </cellStyleXfs>
  <cellXfs count="895">
    <xf numFmtId="0" fontId="0" fillId="0" borderId="0" xfId="0"/>
    <xf numFmtId="165" fontId="0" fillId="0" borderId="0" xfId="1" applyNumberFormat="1" applyFont="1"/>
    <xf numFmtId="0" fontId="4" fillId="0" borderId="0" xfId="0" applyFont="1" applyAlignment="1">
      <alignment horizontal="center"/>
    </xf>
    <xf numFmtId="0" fontId="4" fillId="0" borderId="0" xfId="0" applyFont="1"/>
    <xf numFmtId="0" fontId="7" fillId="0" borderId="0" xfId="0" applyFont="1"/>
    <xf numFmtId="0" fontId="4" fillId="2" borderId="0" xfId="0" applyFont="1" applyFill="1"/>
    <xf numFmtId="0" fontId="2" fillId="2" borderId="0" xfId="0" applyFont="1" applyFill="1" applyAlignment="1">
      <alignment horizontal="left" wrapText="1"/>
    </xf>
    <xf numFmtId="0" fontId="7" fillId="2" borderId="0" xfId="0" applyFont="1" applyFill="1"/>
    <xf numFmtId="0" fontId="7" fillId="0" borderId="0" xfId="0" applyFont="1" applyAlignment="1">
      <alignment vertical="center"/>
    </xf>
    <xf numFmtId="3" fontId="6" fillId="15" borderId="21" xfId="0" applyNumberFormat="1" applyFont="1" applyFill="1" applyBorder="1" applyAlignment="1">
      <alignment horizontal="center" vertical="center"/>
    </xf>
    <xf numFmtId="0" fontId="6" fillId="15" borderId="21" xfId="0" applyFont="1" applyFill="1" applyBorder="1" applyAlignment="1">
      <alignment horizontal="center" vertical="center"/>
    </xf>
    <xf numFmtId="0" fontId="8" fillId="15" borderId="21" xfId="0" applyFont="1" applyFill="1" applyBorder="1" applyAlignment="1">
      <alignment horizontal="center"/>
    </xf>
    <xf numFmtId="0" fontId="8" fillId="15" borderId="21" xfId="0" applyFont="1" applyFill="1" applyBorder="1" applyAlignment="1">
      <alignment horizontal="center" vertical="center"/>
    </xf>
    <xf numFmtId="0" fontId="10" fillId="0" borderId="0" xfId="0" applyFont="1"/>
    <xf numFmtId="3" fontId="10" fillId="0" borderId="0" xfId="0" applyNumberFormat="1" applyFont="1"/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3" fillId="12" borderId="85" xfId="0" applyFont="1" applyFill="1" applyBorder="1" applyAlignment="1">
      <alignment horizontal="center" vertical="center" wrapText="1"/>
    </xf>
    <xf numFmtId="0" fontId="13" fillId="12" borderId="90" xfId="0" applyFont="1" applyFill="1" applyBorder="1" applyAlignment="1">
      <alignment horizontal="center" vertical="center" wrapText="1"/>
    </xf>
    <xf numFmtId="0" fontId="13" fillId="12" borderId="48" xfId="0" applyFont="1" applyFill="1" applyBorder="1" applyAlignment="1">
      <alignment horizontal="center" vertical="center" wrapText="1"/>
    </xf>
    <xf numFmtId="0" fontId="13" fillId="12" borderId="58" xfId="0" applyFont="1" applyFill="1" applyBorder="1" applyAlignment="1">
      <alignment horizontal="center" vertical="center" wrapText="1"/>
    </xf>
    <xf numFmtId="0" fontId="13" fillId="12" borderId="91" xfId="0" applyFont="1" applyFill="1" applyBorder="1" applyAlignment="1">
      <alignment horizontal="center" vertical="center" wrapText="1"/>
    </xf>
    <xf numFmtId="0" fontId="13" fillId="12" borderId="92" xfId="0" applyFont="1" applyFill="1" applyBorder="1" applyAlignment="1">
      <alignment horizontal="center" vertical="center" wrapText="1"/>
    </xf>
    <xf numFmtId="0" fontId="13" fillId="12" borderId="65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3" fontId="15" fillId="15" borderId="21" xfId="0" applyNumberFormat="1" applyFont="1" applyFill="1" applyBorder="1" applyAlignment="1">
      <alignment horizontal="center" vertical="center"/>
    </xf>
    <xf numFmtId="0" fontId="0" fillId="0" borderId="21" xfId="0" applyBorder="1"/>
    <xf numFmtId="3" fontId="2" fillId="15" borderId="21" xfId="0" applyNumberFormat="1" applyFont="1" applyFill="1" applyBorder="1" applyAlignment="1">
      <alignment horizontal="center" vertical="center"/>
    </xf>
    <xf numFmtId="0" fontId="17" fillId="12" borderId="48" xfId="0" applyFont="1" applyFill="1" applyBorder="1" applyAlignment="1">
      <alignment horizontal="right" vertical="center" wrapText="1"/>
    </xf>
    <xf numFmtId="0" fontId="17" fillId="12" borderId="48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8" fillId="0" borderId="21" xfId="0" applyFont="1" applyBorder="1" applyAlignment="1">
      <alignment horizontal="left" vertical="center"/>
    </xf>
    <xf numFmtId="0" fontId="24" fillId="0" borderId="0" xfId="0" applyFont="1"/>
    <xf numFmtId="0" fontId="25" fillId="0" borderId="0" xfId="0" applyFont="1"/>
    <xf numFmtId="0" fontId="26" fillId="0" borderId="21" xfId="0" applyFont="1" applyBorder="1" applyAlignment="1">
      <alignment horizontal="left"/>
    </xf>
    <xf numFmtId="0" fontId="24" fillId="2" borderId="0" xfId="0" applyFont="1" applyFill="1"/>
    <xf numFmtId="0" fontId="23" fillId="2" borderId="0" xfId="0" applyFont="1" applyFill="1" applyAlignment="1">
      <alignment horizontal="left" wrapText="1"/>
    </xf>
    <xf numFmtId="0" fontId="25" fillId="2" borderId="0" xfId="0" applyFont="1" applyFill="1"/>
    <xf numFmtId="0" fontId="27" fillId="0" borderId="0" xfId="0" applyFont="1"/>
    <xf numFmtId="0" fontId="27" fillId="2" borderId="0" xfId="0" applyFont="1" applyFill="1"/>
    <xf numFmtId="0" fontId="24" fillId="0" borderId="0" xfId="0" applyFont="1" applyAlignment="1">
      <alignment horizontal="justify"/>
    </xf>
    <xf numFmtId="0" fontId="32" fillId="7" borderId="94" xfId="0" applyFont="1" applyFill="1" applyBorder="1" applyAlignment="1">
      <alignment horizontal="center" vertical="center" wrapText="1"/>
    </xf>
    <xf numFmtId="0" fontId="33" fillId="7" borderId="12" xfId="0" applyFont="1" applyFill="1" applyBorder="1" applyAlignment="1">
      <alignment horizontal="center" vertical="center" wrapText="1"/>
    </xf>
    <xf numFmtId="0" fontId="32" fillId="7" borderId="14" xfId="0" applyFont="1" applyFill="1" applyBorder="1" applyAlignment="1">
      <alignment horizontal="center" vertical="center" wrapText="1"/>
    </xf>
    <xf numFmtId="0" fontId="32" fillId="7" borderId="20" xfId="0" applyFont="1" applyFill="1" applyBorder="1" applyAlignment="1">
      <alignment horizontal="center" vertical="center" wrapText="1"/>
    </xf>
    <xf numFmtId="0" fontId="32" fillId="7" borderId="21" xfId="0" applyFont="1" applyFill="1" applyBorder="1" applyAlignment="1">
      <alignment horizontal="center" vertical="center" wrapText="1"/>
    </xf>
    <xf numFmtId="0" fontId="32" fillId="7" borderId="23" xfId="0" applyFont="1" applyFill="1" applyBorder="1" applyAlignment="1">
      <alignment horizontal="center" vertical="center" wrapText="1"/>
    </xf>
    <xf numFmtId="0" fontId="32" fillId="7" borderId="11" xfId="0" applyFont="1" applyFill="1" applyBorder="1" applyAlignment="1">
      <alignment horizontal="center" vertical="center" wrapText="1"/>
    </xf>
    <xf numFmtId="0" fontId="32" fillId="7" borderId="12" xfId="0" applyFont="1" applyFill="1" applyBorder="1" applyAlignment="1">
      <alignment horizontal="center" vertical="center" wrapText="1"/>
    </xf>
    <xf numFmtId="0" fontId="34" fillId="8" borderId="29" xfId="0" applyFont="1" applyFill="1" applyBorder="1" applyAlignment="1">
      <alignment horizontal="center"/>
    </xf>
    <xf numFmtId="0" fontId="34" fillId="8" borderId="95" xfId="0" applyFont="1" applyFill="1" applyBorder="1" applyAlignment="1">
      <alignment horizontal="center"/>
    </xf>
    <xf numFmtId="0" fontId="34" fillId="8" borderId="28" xfId="0" applyFont="1" applyFill="1" applyBorder="1" applyAlignment="1">
      <alignment horizontal="center"/>
    </xf>
    <xf numFmtId="0" fontId="34" fillId="8" borderId="31" xfId="0" applyFont="1" applyFill="1" applyBorder="1" applyAlignment="1">
      <alignment horizontal="center"/>
    </xf>
    <xf numFmtId="0" fontId="32" fillId="8" borderId="34" xfId="0" applyFont="1" applyFill="1" applyBorder="1" applyAlignment="1">
      <alignment horizontal="center"/>
    </xf>
    <xf numFmtId="0" fontId="34" fillId="8" borderId="24" xfId="0" applyFont="1" applyFill="1" applyBorder="1" applyAlignment="1">
      <alignment horizontal="center"/>
    </xf>
    <xf numFmtId="0" fontId="34" fillId="8" borderId="25" xfId="0" applyFont="1" applyFill="1" applyBorder="1" applyAlignment="1">
      <alignment horizontal="center"/>
    </xf>
    <xf numFmtId="3" fontId="32" fillId="8" borderId="25" xfId="0" applyNumberFormat="1" applyFont="1" applyFill="1" applyBorder="1" applyAlignment="1">
      <alignment horizontal="center"/>
    </xf>
    <xf numFmtId="0" fontId="32" fillId="8" borderId="26" xfId="0" applyFont="1" applyFill="1" applyBorder="1" applyAlignment="1">
      <alignment horizontal="center"/>
    </xf>
    <xf numFmtId="0" fontId="23" fillId="2" borderId="3" xfId="0" applyFont="1" applyFill="1" applyBorder="1" applyAlignment="1">
      <alignment horizontal="center" vertical="center"/>
    </xf>
    <xf numFmtId="14" fontId="22" fillId="2" borderId="21" xfId="0" applyNumberFormat="1" applyFont="1" applyFill="1" applyBorder="1" applyAlignment="1">
      <alignment horizontal="center"/>
    </xf>
    <xf numFmtId="0" fontId="23" fillId="14" borderId="3" xfId="0" applyFont="1" applyFill="1" applyBorder="1" applyAlignment="1">
      <alignment horizontal="center" vertical="center"/>
    </xf>
    <xf numFmtId="0" fontId="36" fillId="14" borderId="21" xfId="0" applyFont="1" applyFill="1" applyBorder="1" applyAlignment="1">
      <alignment horizontal="center"/>
    </xf>
    <xf numFmtId="14" fontId="22" fillId="2" borderId="17" xfId="0" applyNumberFormat="1" applyFont="1" applyFill="1" applyBorder="1" applyAlignment="1">
      <alignment horizontal="center"/>
    </xf>
    <xf numFmtId="14" fontId="22" fillId="2" borderId="31" xfId="0" applyNumberFormat="1" applyFont="1" applyFill="1" applyBorder="1" applyAlignment="1">
      <alignment horizontal="center"/>
    </xf>
    <xf numFmtId="14" fontId="22" fillId="2" borderId="32" xfId="0" applyNumberFormat="1" applyFont="1" applyFill="1" applyBorder="1" applyAlignment="1">
      <alignment horizontal="center"/>
    </xf>
    <xf numFmtId="14" fontId="22" fillId="2" borderId="33" xfId="0" applyNumberFormat="1" applyFont="1" applyFill="1" applyBorder="1" applyAlignment="1">
      <alignment horizontal="center"/>
    </xf>
    <xf numFmtId="14" fontId="22" fillId="2" borderId="28" xfId="0" applyNumberFormat="1" applyFont="1" applyFill="1" applyBorder="1" applyAlignment="1">
      <alignment horizontal="center"/>
    </xf>
    <xf numFmtId="14" fontId="22" fillId="2" borderId="34" xfId="0" applyNumberFormat="1" applyFont="1" applyFill="1" applyBorder="1" applyAlignment="1">
      <alignment horizontal="center"/>
    </xf>
    <xf numFmtId="3" fontId="33" fillId="19" borderId="21" xfId="0" applyNumberFormat="1" applyFont="1" applyFill="1" applyBorder="1" applyAlignment="1">
      <alignment horizontal="center" vertical="center"/>
    </xf>
    <xf numFmtId="0" fontId="33" fillId="19" borderId="21" xfId="0" applyFont="1" applyFill="1" applyBorder="1" applyAlignment="1">
      <alignment horizontal="center" vertical="center"/>
    </xf>
    <xf numFmtId="0" fontId="33" fillId="19" borderId="21" xfId="0" applyFont="1" applyFill="1" applyBorder="1" applyAlignment="1">
      <alignment horizontal="center"/>
    </xf>
    <xf numFmtId="0" fontId="24" fillId="0" borderId="0" xfId="0" applyFont="1" applyAlignment="1">
      <alignment horizont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horizontal="left" vertical="center" wrapText="1"/>
    </xf>
    <xf numFmtId="0" fontId="38" fillId="0" borderId="0" xfId="0" applyFont="1" applyAlignment="1">
      <alignment horizontal="center" vertical="center" wrapText="1"/>
    </xf>
    <xf numFmtId="0" fontId="39" fillId="12" borderId="48" xfId="0" applyFont="1" applyFill="1" applyBorder="1" applyAlignment="1">
      <alignment horizontal="right" vertical="center" wrapText="1"/>
    </xf>
    <xf numFmtId="0" fontId="39" fillId="12" borderId="48" xfId="0" applyFont="1" applyFill="1" applyBorder="1" applyAlignment="1">
      <alignment horizontal="center" vertical="center" wrapText="1"/>
    </xf>
    <xf numFmtId="0" fontId="20" fillId="12" borderId="90" xfId="0" applyFont="1" applyFill="1" applyBorder="1" applyAlignment="1">
      <alignment horizontal="center" vertical="center" wrapText="1"/>
    </xf>
    <xf numFmtId="0" fontId="20" fillId="12" borderId="58" xfId="0" applyFont="1" applyFill="1" applyBorder="1" applyAlignment="1">
      <alignment horizontal="center" vertical="center" wrapText="1"/>
    </xf>
    <xf numFmtId="0" fontId="20" fillId="12" borderId="65" xfId="0" applyFont="1" applyFill="1" applyBorder="1" applyAlignment="1">
      <alignment horizontal="center" vertical="center" wrapText="1"/>
    </xf>
    <xf numFmtId="0" fontId="35" fillId="0" borderId="0" xfId="0" applyFont="1" applyAlignment="1">
      <alignment vertical="center"/>
    </xf>
    <xf numFmtId="3" fontId="32" fillId="2" borderId="21" xfId="0" applyNumberFormat="1" applyFont="1" applyFill="1" applyBorder="1" applyAlignment="1">
      <alignment horizontal="center" vertical="center"/>
    </xf>
    <xf numFmtId="0" fontId="45" fillId="0" borderId="21" xfId="0" applyFont="1" applyBorder="1"/>
    <xf numFmtId="0" fontId="45" fillId="0" borderId="0" xfId="0" applyFont="1"/>
    <xf numFmtId="0" fontId="45" fillId="2" borderId="0" xfId="0" applyFont="1" applyFill="1"/>
    <xf numFmtId="0" fontId="46" fillId="2" borderId="0" xfId="0" applyFont="1" applyFill="1" applyAlignment="1">
      <alignment vertical="center"/>
    </xf>
    <xf numFmtId="0" fontId="23" fillId="13" borderId="3" xfId="0" applyFont="1" applyFill="1" applyBorder="1" applyAlignment="1">
      <alignment wrapText="1"/>
    </xf>
    <xf numFmtId="0" fontId="46" fillId="0" borderId="0" xfId="0" applyFont="1"/>
    <xf numFmtId="0" fontId="23" fillId="2" borderId="0" xfId="0" applyFont="1" applyFill="1" applyAlignment="1">
      <alignment wrapText="1"/>
    </xf>
    <xf numFmtId="0" fontId="45" fillId="0" borderId="0" xfId="0" applyFont="1" applyAlignment="1">
      <alignment horizontal="center"/>
    </xf>
    <xf numFmtId="3" fontId="45" fillId="0" borderId="0" xfId="0" applyNumberFormat="1" applyFont="1"/>
    <xf numFmtId="3" fontId="34" fillId="8" borderId="35" xfId="0" applyNumberFormat="1" applyFont="1" applyFill="1" applyBorder="1" applyAlignment="1">
      <alignment horizontal="center"/>
    </xf>
    <xf numFmtId="0" fontId="45" fillId="0" borderId="0" xfId="0" applyFont="1" applyAlignment="1">
      <alignment horizontal="left"/>
    </xf>
    <xf numFmtId="0" fontId="46" fillId="0" borderId="0" xfId="0" applyFont="1" applyAlignment="1">
      <alignment horizontal="left"/>
    </xf>
    <xf numFmtId="0" fontId="45" fillId="0" borderId="21" xfId="0" applyFont="1" applyBorder="1" applyAlignment="1">
      <alignment horizontal="center"/>
    </xf>
    <xf numFmtId="0" fontId="23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3" fillId="0" borderId="0" xfId="0" applyFont="1" applyAlignment="1">
      <alignment horizontal="center"/>
    </xf>
    <xf numFmtId="0" fontId="35" fillId="0" borderId="0" xfId="0" applyFont="1" applyAlignment="1">
      <alignment horizontal="left" vertical="center" wrapText="1"/>
    </xf>
    <xf numFmtId="0" fontId="35" fillId="0" borderId="0" xfId="0" applyFont="1" applyAlignment="1">
      <alignment horizontal="center" vertical="center" wrapText="1"/>
    </xf>
    <xf numFmtId="0" fontId="20" fillId="11" borderId="41" xfId="0" applyFont="1" applyFill="1" applyBorder="1" applyAlignment="1">
      <alignment horizontal="center" vertical="center" wrapText="1"/>
    </xf>
    <xf numFmtId="0" fontId="20" fillId="11" borderId="42" xfId="0" applyFont="1" applyFill="1" applyBorder="1" applyAlignment="1">
      <alignment horizontal="center" vertical="center" wrapText="1"/>
    </xf>
    <xf numFmtId="0" fontId="20" fillId="12" borderId="85" xfId="0" applyFont="1" applyFill="1" applyBorder="1" applyAlignment="1">
      <alignment horizontal="center" vertical="center" wrapText="1"/>
    </xf>
    <xf numFmtId="0" fontId="20" fillId="12" borderId="48" xfId="0" applyFont="1" applyFill="1" applyBorder="1" applyAlignment="1">
      <alignment horizontal="center" vertical="center" wrapText="1"/>
    </xf>
    <xf numFmtId="0" fontId="20" fillId="12" borderId="91" xfId="0" applyFont="1" applyFill="1" applyBorder="1" applyAlignment="1">
      <alignment horizontal="center" vertical="center" wrapText="1"/>
    </xf>
    <xf numFmtId="0" fontId="20" fillId="12" borderId="92" xfId="0" applyFont="1" applyFill="1" applyBorder="1" applyAlignment="1">
      <alignment horizontal="center" vertical="center" wrapText="1"/>
    </xf>
    <xf numFmtId="0" fontId="36" fillId="14" borderId="17" xfId="0" applyFont="1" applyFill="1" applyBorder="1" applyAlignment="1">
      <alignment horizontal="center"/>
    </xf>
    <xf numFmtId="0" fontId="35" fillId="0" borderId="36" xfId="0" applyFont="1" applyBorder="1" applyAlignment="1">
      <alignment horizontal="left" vertical="center" wrapText="1"/>
    </xf>
    <xf numFmtId="0" fontId="20" fillId="11" borderId="7" xfId="0" applyFont="1" applyFill="1" applyBorder="1" applyAlignment="1">
      <alignment horizontal="center" vertical="center" wrapText="1"/>
    </xf>
    <xf numFmtId="0" fontId="35" fillId="12" borderId="49" xfId="0" applyFont="1" applyFill="1" applyBorder="1" applyAlignment="1">
      <alignment horizontal="center" vertical="center" wrapText="1"/>
    </xf>
    <xf numFmtId="0" fontId="20" fillId="0" borderId="76" xfId="0" applyFont="1" applyBorder="1" applyAlignment="1">
      <alignment horizontal="center" vertical="center" wrapText="1"/>
    </xf>
    <xf numFmtId="0" fontId="20" fillId="0" borderId="76" xfId="0" applyFont="1" applyBorder="1" applyAlignment="1">
      <alignment horizontal="left" vertical="center" wrapText="1"/>
    </xf>
    <xf numFmtId="0" fontId="20" fillId="12" borderId="59" xfId="0" applyFont="1" applyFill="1" applyBorder="1" applyAlignment="1">
      <alignment horizontal="center" vertical="center" wrapText="1"/>
    </xf>
    <xf numFmtId="0" fontId="35" fillId="12" borderId="60" xfId="0" applyFont="1" applyFill="1" applyBorder="1" applyAlignment="1">
      <alignment horizontal="center" vertical="center" wrapText="1"/>
    </xf>
    <xf numFmtId="0" fontId="45" fillId="0" borderId="76" xfId="0" applyFont="1" applyBorder="1"/>
    <xf numFmtId="0" fontId="20" fillId="12" borderId="70" xfId="0" applyFont="1" applyFill="1" applyBorder="1" applyAlignment="1">
      <alignment horizontal="center" vertical="center" wrapText="1"/>
    </xf>
    <xf numFmtId="0" fontId="35" fillId="12" borderId="71" xfId="0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/>
    </xf>
    <xf numFmtId="0" fontId="23" fillId="14" borderId="77" xfId="0" applyFont="1" applyFill="1" applyBorder="1" applyAlignment="1">
      <alignment horizontal="center" vertical="center"/>
    </xf>
    <xf numFmtId="0" fontId="23" fillId="14" borderId="75" xfId="0" applyFont="1" applyFill="1" applyBorder="1" applyAlignment="1">
      <alignment horizontal="center" vertical="center"/>
    </xf>
    <xf numFmtId="0" fontId="23" fillId="0" borderId="75" xfId="0" applyFont="1" applyBorder="1" applyAlignment="1">
      <alignment horizontal="center" vertical="center"/>
    </xf>
    <xf numFmtId="3" fontId="22" fillId="9" borderId="93" xfId="0" applyNumberFormat="1" applyFont="1" applyFill="1" applyBorder="1" applyAlignment="1">
      <alignment horizontal="center" vertical="center"/>
    </xf>
    <xf numFmtId="3" fontId="36" fillId="9" borderId="93" xfId="0" applyNumberFormat="1" applyFont="1" applyFill="1" applyBorder="1" applyAlignment="1">
      <alignment horizontal="center" vertical="center"/>
    </xf>
    <xf numFmtId="0" fontId="36" fillId="2" borderId="93" xfId="0" applyFont="1" applyFill="1" applyBorder="1" applyAlignment="1">
      <alignment horizontal="center" vertical="center"/>
    </xf>
    <xf numFmtId="0" fontId="22" fillId="0" borderId="21" xfId="0" applyFont="1" applyBorder="1" applyAlignment="1">
      <alignment horizontal="center"/>
    </xf>
    <xf numFmtId="0" fontId="32" fillId="14" borderId="75" xfId="0" applyFont="1" applyFill="1" applyBorder="1" applyAlignment="1">
      <alignment horizontal="center" vertical="center"/>
    </xf>
    <xf numFmtId="0" fontId="22" fillId="14" borderId="21" xfId="0" applyFont="1" applyFill="1" applyBorder="1" applyAlignment="1">
      <alignment horizontal="center"/>
    </xf>
    <xf numFmtId="165" fontId="32" fillId="2" borderId="17" xfId="1" applyNumberFormat="1" applyFont="1" applyFill="1" applyBorder="1" applyAlignment="1">
      <alignment horizontal="center" vertical="center" wrapText="1"/>
    </xf>
    <xf numFmtId="0" fontId="49" fillId="0" borderId="0" xfId="0" applyFont="1" applyAlignment="1">
      <alignment horizontal="center" vertical="center"/>
    </xf>
    <xf numFmtId="0" fontId="50" fillId="0" borderId="0" xfId="2"/>
    <xf numFmtId="0" fontId="49" fillId="2" borderId="0" xfId="0" applyFont="1" applyFill="1" applyAlignment="1">
      <alignment horizontal="center" vertical="center"/>
    </xf>
    <xf numFmtId="0" fontId="51" fillId="2" borderId="0" xfId="0" applyFont="1" applyFill="1" applyAlignment="1">
      <alignment horizontal="center" vertical="center"/>
    </xf>
    <xf numFmtId="0" fontId="52" fillId="2" borderId="0" xfId="0" applyFont="1" applyFill="1" applyAlignment="1">
      <alignment horizontal="center" vertical="center"/>
    </xf>
    <xf numFmtId="0" fontId="53" fillId="2" borderId="0" xfId="0" applyFont="1" applyFill="1" applyAlignment="1">
      <alignment horizontal="center" vertical="center"/>
    </xf>
    <xf numFmtId="0" fontId="49" fillId="2" borderId="0" xfId="0" applyFont="1" applyFill="1"/>
    <xf numFmtId="0" fontId="54" fillId="2" borderId="0" xfId="0" applyFont="1" applyFill="1" applyAlignment="1">
      <alignment horizontal="left" wrapText="1"/>
    </xf>
    <xf numFmtId="0" fontId="0" fillId="2" borderId="0" xfId="0" applyFill="1"/>
    <xf numFmtId="0" fontId="18" fillId="2" borderId="0" xfId="0" applyFont="1" applyFill="1" applyAlignment="1">
      <alignment horizontal="left" vertical="center"/>
    </xf>
    <xf numFmtId="0" fontId="49" fillId="0" borderId="0" xfId="0" applyFont="1"/>
    <xf numFmtId="0" fontId="56" fillId="2" borderId="0" xfId="0" applyFont="1" applyFill="1" applyAlignment="1">
      <alignment horizontal="left" wrapText="1"/>
    </xf>
    <xf numFmtId="0" fontId="57" fillId="4" borderId="8" xfId="0" applyFont="1" applyFill="1" applyBorder="1" applyAlignment="1">
      <alignment horizontal="center" vertical="center" wrapText="1"/>
    </xf>
    <xf numFmtId="0" fontId="49" fillId="0" borderId="0" xfId="0" applyFont="1" applyAlignment="1">
      <alignment horizontal="center"/>
    </xf>
    <xf numFmtId="166" fontId="16" fillId="21" borderId="2" xfId="0" applyNumberFormat="1" applyFont="1" applyFill="1" applyBorder="1" applyAlignment="1">
      <alignment horizontal="center" vertical="center"/>
    </xf>
    <xf numFmtId="166" fontId="16" fillId="21" borderId="20" xfId="0" applyNumberFormat="1" applyFont="1" applyFill="1" applyBorder="1" applyAlignment="1">
      <alignment horizontal="center" vertical="center"/>
    </xf>
    <xf numFmtId="166" fontId="16" fillId="21" borderId="30" xfId="0" applyNumberFormat="1" applyFont="1" applyFill="1" applyBorder="1" applyAlignment="1">
      <alignment horizontal="center" vertical="center"/>
    </xf>
    <xf numFmtId="166" fontId="16" fillId="21" borderId="3" xfId="0" applyNumberFormat="1" applyFont="1" applyFill="1" applyBorder="1" applyAlignment="1">
      <alignment horizontal="center" vertical="center"/>
    </xf>
    <xf numFmtId="166" fontId="48" fillId="21" borderId="23" xfId="0" applyNumberFormat="1" applyFont="1" applyFill="1" applyBorder="1" applyAlignment="1">
      <alignment horizontal="center" vertical="center"/>
    </xf>
    <xf numFmtId="0" fontId="63" fillId="9" borderId="109" xfId="0" applyFont="1" applyFill="1" applyBorder="1" applyAlignment="1">
      <alignment horizontal="center" vertical="center"/>
    </xf>
    <xf numFmtId="166" fontId="16" fillId="9" borderId="3" xfId="0" applyNumberFormat="1" applyFont="1" applyFill="1" applyBorder="1" applyAlignment="1">
      <alignment horizontal="center" vertical="center"/>
    </xf>
    <xf numFmtId="166" fontId="48" fillId="2" borderId="23" xfId="0" applyNumberFormat="1" applyFont="1" applyFill="1" applyBorder="1" applyAlignment="1">
      <alignment horizontal="center" vertical="center"/>
    </xf>
    <xf numFmtId="0" fontId="45" fillId="2" borderId="0" xfId="0" applyFont="1" applyFill="1" applyAlignment="1">
      <alignment horizontal="center"/>
    </xf>
    <xf numFmtId="0" fontId="63" fillId="14" borderId="109" xfId="0" applyFont="1" applyFill="1" applyBorder="1" applyAlignment="1">
      <alignment horizontal="center" vertical="center"/>
    </xf>
    <xf numFmtId="0" fontId="45" fillId="0" borderId="4" xfId="0" applyFont="1" applyBorder="1" applyAlignment="1">
      <alignment horizontal="center"/>
    </xf>
    <xf numFmtId="0" fontId="36" fillId="19" borderId="5" xfId="0" applyFont="1" applyFill="1" applyBorder="1" applyAlignment="1">
      <alignment horizontal="center" vertical="center"/>
    </xf>
    <xf numFmtId="0" fontId="36" fillId="19" borderId="6" xfId="0" applyFont="1" applyFill="1" applyBorder="1" applyAlignment="1">
      <alignment horizontal="center" vertical="center"/>
    </xf>
    <xf numFmtId="0" fontId="36" fillId="19" borderId="76" xfId="0" applyFont="1" applyFill="1" applyBorder="1" applyAlignment="1">
      <alignment horizontal="center" vertical="center"/>
    </xf>
    <xf numFmtId="0" fontId="36" fillId="19" borderId="8" xfId="0" applyFont="1" applyFill="1" applyBorder="1" applyAlignment="1">
      <alignment horizontal="center" vertical="center"/>
    </xf>
    <xf numFmtId="0" fontId="36" fillId="19" borderId="4" xfId="0" applyFont="1" applyFill="1" applyBorder="1" applyAlignment="1">
      <alignment horizontal="center" vertical="center"/>
    </xf>
    <xf numFmtId="0" fontId="36" fillId="19" borderId="110" xfId="0" applyFont="1" applyFill="1" applyBorder="1" applyAlignment="1">
      <alignment horizontal="center" vertical="center"/>
    </xf>
    <xf numFmtId="0" fontId="36" fillId="19" borderId="111" xfId="0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51" fillId="2" borderId="0" xfId="0" applyFont="1" applyFill="1"/>
    <xf numFmtId="166" fontId="64" fillId="9" borderId="2" xfId="0" applyNumberFormat="1" applyFont="1" applyFill="1" applyBorder="1" applyAlignment="1">
      <alignment horizontal="center" vertical="center"/>
    </xf>
    <xf numFmtId="0" fontId="34" fillId="8" borderId="21" xfId="0" applyFont="1" applyFill="1" applyBorder="1" applyAlignment="1">
      <alignment horizontal="center"/>
    </xf>
    <xf numFmtId="0" fontId="65" fillId="0" borderId="0" xfId="0" applyFont="1"/>
    <xf numFmtId="0" fontId="67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79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78" fillId="0" borderId="0" xfId="0" applyFont="1" applyAlignment="1">
      <alignment horizontal="center"/>
    </xf>
    <xf numFmtId="0" fontId="68" fillId="0" borderId="0" xfId="0" applyFont="1"/>
    <xf numFmtId="0" fontId="62" fillId="0" borderId="0" xfId="0" applyFont="1"/>
    <xf numFmtId="0" fontId="70" fillId="16" borderId="112" xfId="0" applyFont="1" applyFill="1" applyBorder="1" applyAlignment="1">
      <alignment vertical="center"/>
    </xf>
    <xf numFmtId="0" fontId="70" fillId="16" borderId="0" xfId="0" applyFont="1" applyFill="1" applyAlignment="1">
      <alignment vertical="center"/>
    </xf>
    <xf numFmtId="0" fontId="70" fillId="16" borderId="112" xfId="0" applyFont="1" applyFill="1" applyBorder="1" applyAlignment="1">
      <alignment horizontal="center" vertical="center"/>
    </xf>
    <xf numFmtId="0" fontId="73" fillId="16" borderId="0" xfId="0" applyFont="1" applyFill="1" applyAlignment="1">
      <alignment vertical="center"/>
    </xf>
    <xf numFmtId="0" fontId="80" fillId="0" borderId="0" xfId="0" applyFont="1"/>
    <xf numFmtId="0" fontId="73" fillId="0" borderId="0" xfId="0" applyFont="1"/>
    <xf numFmtId="0" fontId="62" fillId="0" borderId="0" xfId="0" applyFont="1" applyAlignment="1">
      <alignment horizontal="justify"/>
    </xf>
    <xf numFmtId="0" fontId="74" fillId="0" borderId="0" xfId="0" applyFont="1" applyAlignment="1">
      <alignment horizontal="center" vertical="center"/>
    </xf>
    <xf numFmtId="0" fontId="75" fillId="6" borderId="127" xfId="0" applyFont="1" applyFill="1" applyBorder="1" applyAlignment="1">
      <alignment horizontal="center" vertical="center" wrapText="1"/>
    </xf>
    <xf numFmtId="0" fontId="75" fillId="6" borderId="128" xfId="0" applyFont="1" applyFill="1" applyBorder="1" applyAlignment="1">
      <alignment horizontal="center" vertical="center" wrapText="1"/>
    </xf>
    <xf numFmtId="0" fontId="75" fillId="6" borderId="126" xfId="0" applyFont="1" applyFill="1" applyBorder="1" applyAlignment="1">
      <alignment horizontal="center" vertical="center" wrapText="1"/>
    </xf>
    <xf numFmtId="166" fontId="77" fillId="21" borderId="141" xfId="0" applyNumberFormat="1" applyFont="1" applyFill="1" applyBorder="1" applyAlignment="1">
      <alignment horizontal="center" vertical="center"/>
    </xf>
    <xf numFmtId="166" fontId="62" fillId="21" borderId="142" xfId="0" applyNumberFormat="1" applyFont="1" applyFill="1" applyBorder="1" applyAlignment="1">
      <alignment horizontal="center"/>
    </xf>
    <xf numFmtId="166" fontId="72" fillId="21" borderId="142" xfId="0" applyNumberFormat="1" applyFont="1" applyFill="1" applyBorder="1" applyAlignment="1">
      <alignment horizontal="center"/>
    </xf>
    <xf numFmtId="166" fontId="77" fillId="21" borderId="142" xfId="0" applyNumberFormat="1" applyFont="1" applyFill="1" applyBorder="1" applyAlignment="1">
      <alignment horizontal="center" vertical="center"/>
    </xf>
    <xf numFmtId="166" fontId="62" fillId="21" borderId="143" xfId="0" applyNumberFormat="1" applyFont="1" applyFill="1" applyBorder="1" applyAlignment="1">
      <alignment horizontal="center"/>
    </xf>
    <xf numFmtId="0" fontId="68" fillId="0" borderId="149" xfId="0" applyFont="1" applyBorder="1" applyAlignment="1">
      <alignment horizontal="center"/>
    </xf>
    <xf numFmtId="0" fontId="69" fillId="26" borderId="149" xfId="0" applyFont="1" applyFill="1" applyBorder="1" applyAlignment="1">
      <alignment horizontal="center" vertical="center"/>
    </xf>
    <xf numFmtId="3" fontId="69" fillId="26" borderId="149" xfId="0" applyNumberFormat="1" applyFont="1" applyFill="1" applyBorder="1" applyAlignment="1">
      <alignment horizontal="right" vertical="center"/>
    </xf>
    <xf numFmtId="3" fontId="68" fillId="27" borderId="150" xfId="0" applyNumberFormat="1" applyFont="1" applyFill="1" applyBorder="1" applyAlignment="1">
      <alignment horizontal="center" vertical="center"/>
    </xf>
    <xf numFmtId="0" fontId="68" fillId="27" borderId="151" xfId="0" applyFont="1" applyFill="1" applyBorder="1" applyAlignment="1">
      <alignment horizontal="center" vertical="center"/>
    </xf>
    <xf numFmtId="0" fontId="68" fillId="27" borderId="152" xfId="0" applyFont="1" applyFill="1" applyBorder="1" applyAlignment="1">
      <alignment horizontal="center" vertical="center"/>
    </xf>
    <xf numFmtId="0" fontId="68" fillId="27" borderId="149" xfId="0" applyFont="1" applyFill="1" applyBorder="1" applyAlignment="1">
      <alignment horizontal="center"/>
    </xf>
    <xf numFmtId="0" fontId="68" fillId="27" borderId="150" xfId="0" applyFont="1" applyFill="1" applyBorder="1" applyAlignment="1">
      <alignment horizontal="center"/>
    </xf>
    <xf numFmtId="0" fontId="68" fillId="27" borderId="151" xfId="0" applyFont="1" applyFill="1" applyBorder="1" applyAlignment="1">
      <alignment horizontal="center"/>
    </xf>
    <xf numFmtId="0" fontId="68" fillId="27" borderId="152" xfId="0" applyFont="1" applyFill="1" applyBorder="1" applyAlignment="1">
      <alignment horizontal="center"/>
    </xf>
    <xf numFmtId="0" fontId="68" fillId="27" borderId="153" xfId="0" applyFont="1" applyFill="1" applyBorder="1" applyAlignment="1">
      <alignment horizontal="center"/>
    </xf>
    <xf numFmtId="0" fontId="68" fillId="27" borderId="154" xfId="0" applyFont="1" applyFill="1" applyBorder="1" applyAlignment="1">
      <alignment horizontal="center"/>
    </xf>
    <xf numFmtId="0" fontId="68" fillId="27" borderId="155" xfId="0" applyFont="1" applyFill="1" applyBorder="1" applyAlignment="1">
      <alignment horizontal="center"/>
    </xf>
    <xf numFmtId="0" fontId="68" fillId="0" borderId="0" xfId="0" applyFont="1" applyAlignment="1">
      <alignment horizontal="center" vertical="center"/>
    </xf>
    <xf numFmtId="0" fontId="78" fillId="0" borderId="0" xfId="0" applyFont="1" applyAlignment="1">
      <alignment horizontal="center" vertical="center"/>
    </xf>
    <xf numFmtId="0" fontId="81" fillId="0" borderId="0" xfId="0" applyFont="1" applyAlignment="1">
      <alignment horizontal="center"/>
    </xf>
    <xf numFmtId="0" fontId="65" fillId="0" borderId="0" xfId="0" applyFont="1" applyAlignment="1">
      <alignment vertical="center"/>
    </xf>
    <xf numFmtId="0" fontId="66" fillId="0" borderId="0" xfId="0" applyFont="1" applyAlignment="1">
      <alignment vertical="center"/>
    </xf>
    <xf numFmtId="0" fontId="85" fillId="0" borderId="0" xfId="0" applyFont="1" applyAlignment="1">
      <alignment vertical="center"/>
    </xf>
    <xf numFmtId="0" fontId="86" fillId="0" borderId="0" xfId="0" applyFont="1" applyAlignment="1">
      <alignment vertical="center"/>
    </xf>
    <xf numFmtId="0" fontId="88" fillId="24" borderId="154" xfId="0" applyFont="1" applyFill="1" applyBorder="1" applyAlignment="1">
      <alignment horizontal="center" vertical="center"/>
    </xf>
    <xf numFmtId="0" fontId="88" fillId="24" borderId="150" xfId="0" applyFont="1" applyFill="1" applyBorder="1" applyAlignment="1">
      <alignment horizontal="center" vertical="center"/>
    </xf>
    <xf numFmtId="0" fontId="87" fillId="24" borderId="152" xfId="0" applyFont="1" applyFill="1" applyBorder="1" applyAlignment="1">
      <alignment horizontal="center" vertical="center"/>
    </xf>
    <xf numFmtId="0" fontId="88" fillId="24" borderId="159" xfId="0" applyFont="1" applyFill="1" applyBorder="1" applyAlignment="1">
      <alignment horizontal="center" vertical="center"/>
    </xf>
    <xf numFmtId="0" fontId="88" fillId="24" borderId="160" xfId="0" applyFont="1" applyFill="1" applyBorder="1" applyAlignment="1">
      <alignment horizontal="center" vertical="center"/>
    </xf>
    <xf numFmtId="3" fontId="87" fillId="24" borderId="160" xfId="0" applyNumberFormat="1" applyFont="1" applyFill="1" applyBorder="1" applyAlignment="1">
      <alignment horizontal="center" vertical="center"/>
    </xf>
    <xf numFmtId="0" fontId="87" fillId="24" borderId="161" xfId="0" applyFont="1" applyFill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83" fillId="25" borderId="163" xfId="0" applyFont="1" applyFill="1" applyBorder="1" applyAlignment="1">
      <alignment horizontal="center" vertical="center"/>
    </xf>
    <xf numFmtId="166" fontId="61" fillId="25" borderId="133" xfId="0" applyNumberFormat="1" applyFont="1" applyFill="1" applyBorder="1" applyAlignment="1">
      <alignment horizontal="center" vertical="center"/>
    </xf>
    <xf numFmtId="166" fontId="60" fillId="25" borderId="137" xfId="0" applyNumberFormat="1" applyFont="1" applyFill="1" applyBorder="1" applyAlignment="1">
      <alignment horizontal="center" vertical="center"/>
    </xf>
    <xf numFmtId="0" fontId="83" fillId="21" borderId="144" xfId="0" applyFont="1" applyFill="1" applyBorder="1" applyAlignment="1">
      <alignment horizontal="center" vertical="center"/>
    </xf>
    <xf numFmtId="166" fontId="61" fillId="21" borderId="141" xfId="0" applyNumberFormat="1" applyFont="1" applyFill="1" applyBorder="1" applyAlignment="1">
      <alignment horizontal="center" vertical="center"/>
    </xf>
    <xf numFmtId="0" fontId="61" fillId="21" borderId="143" xfId="0" applyFont="1" applyFill="1" applyBorder="1" applyAlignment="1">
      <alignment horizontal="center" vertical="center"/>
    </xf>
    <xf numFmtId="166" fontId="61" fillId="25" borderId="141" xfId="0" applyNumberFormat="1" applyFont="1" applyFill="1" applyBorder="1" applyAlignment="1">
      <alignment horizontal="center" vertical="center"/>
    </xf>
    <xf numFmtId="166" fontId="60" fillId="25" borderId="143" xfId="0" applyNumberFormat="1" applyFont="1" applyFill="1" applyBorder="1" applyAlignment="1">
      <alignment horizontal="center" vertical="center"/>
    </xf>
    <xf numFmtId="0" fontId="89" fillId="0" borderId="0" xfId="0" applyFont="1"/>
    <xf numFmtId="0" fontId="35" fillId="0" borderId="0" xfId="0" applyFont="1"/>
    <xf numFmtId="0" fontId="89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93" fillId="0" borderId="0" xfId="0" applyFont="1"/>
    <xf numFmtId="0" fontId="93" fillId="0" borderId="0" xfId="0" applyFont="1" applyAlignment="1">
      <alignment horizontal="center" vertical="center"/>
    </xf>
    <xf numFmtId="3" fontId="92" fillId="8" borderId="165" xfId="0" applyNumberFormat="1" applyFont="1" applyFill="1" applyBorder="1" applyAlignment="1">
      <alignment horizontal="center" vertical="center"/>
    </xf>
    <xf numFmtId="0" fontId="92" fillId="8" borderId="165" xfId="0" applyFont="1" applyFill="1" applyBorder="1" applyAlignment="1">
      <alignment horizontal="center" vertical="center"/>
    </xf>
    <xf numFmtId="0" fontId="92" fillId="8" borderId="147" xfId="0" applyFont="1" applyFill="1" applyBorder="1" applyAlignment="1">
      <alignment horizontal="center" vertical="center"/>
    </xf>
    <xf numFmtId="0" fontId="92" fillId="8" borderId="129" xfId="0" applyFont="1" applyFill="1" applyBorder="1" applyAlignment="1">
      <alignment horizontal="center" vertical="center"/>
    </xf>
    <xf numFmtId="3" fontId="58" fillId="8" borderId="147" xfId="0" applyNumberFormat="1" applyFont="1" applyFill="1" applyBorder="1" applyAlignment="1">
      <alignment horizontal="center" vertical="center"/>
    </xf>
    <xf numFmtId="0" fontId="58" fillId="8" borderId="146" xfId="0" applyFont="1" applyFill="1" applyBorder="1" applyAlignment="1">
      <alignment horizontal="center" vertical="center"/>
    </xf>
    <xf numFmtId="0" fontId="58" fillId="8" borderId="165" xfId="0" applyFont="1" applyFill="1" applyBorder="1" applyAlignment="1">
      <alignment horizontal="center" vertical="center"/>
    </xf>
    <xf numFmtId="0" fontId="58" fillId="7" borderId="123" xfId="0" applyFont="1" applyFill="1" applyBorder="1" applyAlignment="1">
      <alignment horizontal="center" vertical="center" wrapText="1"/>
    </xf>
    <xf numFmtId="0" fontId="58" fillId="8" borderId="129" xfId="0" applyFont="1" applyFill="1" applyBorder="1" applyAlignment="1">
      <alignment horizontal="center" vertical="center"/>
    </xf>
    <xf numFmtId="3" fontId="58" fillId="8" borderId="165" xfId="0" applyNumberFormat="1" applyFont="1" applyFill="1" applyBorder="1" applyAlignment="1">
      <alignment horizontal="center" vertical="center"/>
    </xf>
    <xf numFmtId="0" fontId="58" fillId="7" borderId="124" xfId="0" applyFont="1" applyFill="1" applyBorder="1" applyAlignment="1">
      <alignment horizontal="center" vertical="center" wrapText="1"/>
    </xf>
    <xf numFmtId="0" fontId="37" fillId="6" borderId="12" xfId="0" applyFont="1" applyFill="1" applyBorder="1" applyAlignment="1">
      <alignment horizontal="center" vertical="center" wrapText="1"/>
    </xf>
    <xf numFmtId="0" fontId="94" fillId="7" borderId="102" xfId="0" applyFont="1" applyFill="1" applyBorder="1" applyAlignment="1">
      <alignment horizontal="center" vertical="center" wrapText="1"/>
    </xf>
    <xf numFmtId="0" fontId="94" fillId="7" borderId="103" xfId="0" applyFont="1" applyFill="1" applyBorder="1" applyAlignment="1">
      <alignment horizontal="center" vertical="center" wrapText="1"/>
    </xf>
    <xf numFmtId="0" fontId="95" fillId="2" borderId="0" xfId="0" applyFont="1" applyFill="1" applyAlignment="1">
      <alignment horizontal="left" wrapText="1"/>
    </xf>
    <xf numFmtId="0" fontId="94" fillId="7" borderId="16" xfId="0" applyFont="1" applyFill="1" applyBorder="1" applyAlignment="1">
      <alignment horizontal="center" vertical="center" wrapText="1"/>
    </xf>
    <xf numFmtId="0" fontId="94" fillId="7" borderId="12" xfId="0" applyFont="1" applyFill="1" applyBorder="1" applyAlignment="1">
      <alignment horizontal="center" vertical="center" wrapText="1"/>
    </xf>
    <xf numFmtId="0" fontId="94" fillId="7" borderId="14" xfId="0" applyFont="1" applyFill="1" applyBorder="1" applyAlignment="1">
      <alignment horizontal="center" vertical="center" wrapText="1"/>
    </xf>
    <xf numFmtId="0" fontId="94" fillId="7" borderId="82" xfId="0" applyFont="1" applyFill="1" applyBorder="1" applyAlignment="1">
      <alignment horizontal="center" vertical="center" wrapText="1"/>
    </xf>
    <xf numFmtId="0" fontId="94" fillId="7" borderId="11" xfId="0" applyFont="1" applyFill="1" applyBorder="1" applyAlignment="1">
      <alignment horizontal="center" vertical="center" wrapText="1"/>
    </xf>
    <xf numFmtId="0" fontId="94" fillId="7" borderId="13" xfId="0" applyFont="1" applyFill="1" applyBorder="1" applyAlignment="1">
      <alignment horizontal="center" vertical="center" wrapText="1"/>
    </xf>
    <xf numFmtId="0" fontId="94" fillId="7" borderId="80" xfId="0" applyFont="1" applyFill="1" applyBorder="1" applyAlignment="1">
      <alignment horizontal="center" vertical="center" wrapText="1"/>
    </xf>
    <xf numFmtId="0" fontId="94" fillId="7" borderId="81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93" fillId="0" borderId="21" xfId="0" applyFont="1" applyBorder="1"/>
    <xf numFmtId="0" fontId="93" fillId="0" borderId="0" xfId="0" applyFont="1" applyAlignment="1">
      <alignment horizontal="justify"/>
    </xf>
    <xf numFmtId="3" fontId="93" fillId="0" borderId="0" xfId="0" applyNumberFormat="1" applyFont="1"/>
    <xf numFmtId="0" fontId="90" fillId="0" borderId="0" xfId="0" applyFont="1"/>
    <xf numFmtId="167" fontId="64" fillId="25" borderId="134" xfId="0" applyNumberFormat="1" applyFont="1" applyFill="1" applyBorder="1" applyAlignment="1">
      <alignment horizontal="center" vertical="center"/>
    </xf>
    <xf numFmtId="167" fontId="64" fillId="25" borderId="148" xfId="0" applyNumberFormat="1" applyFont="1" applyFill="1" applyBorder="1" applyAlignment="1">
      <alignment horizontal="center" vertical="center"/>
    </xf>
    <xf numFmtId="167" fontId="64" fillId="21" borderId="134" xfId="0" applyNumberFormat="1" applyFont="1" applyFill="1" applyBorder="1" applyAlignment="1">
      <alignment horizontal="center" vertical="center"/>
    </xf>
    <xf numFmtId="167" fontId="64" fillId="21" borderId="148" xfId="0" applyNumberFormat="1" applyFont="1" applyFill="1" applyBorder="1" applyAlignment="1">
      <alignment horizontal="center" vertical="center"/>
    </xf>
    <xf numFmtId="0" fontId="99" fillId="6" borderId="127" xfId="0" applyFont="1" applyFill="1" applyBorder="1" applyAlignment="1">
      <alignment horizontal="center" vertical="center" wrapText="1"/>
    </xf>
    <xf numFmtId="0" fontId="99" fillId="6" borderId="135" xfId="0" applyFont="1" applyFill="1" applyBorder="1" applyAlignment="1">
      <alignment horizontal="center" vertical="center" wrapText="1"/>
    </xf>
    <xf numFmtId="0" fontId="99" fillId="6" borderId="137" xfId="0" applyFont="1" applyFill="1" applyBorder="1" applyAlignment="1">
      <alignment horizontal="center" vertical="center" wrapText="1"/>
    </xf>
    <xf numFmtId="0" fontId="99" fillId="6" borderId="141" xfId="0" applyFont="1" applyFill="1" applyBorder="1" applyAlignment="1">
      <alignment horizontal="center" vertical="center" wrapText="1"/>
    </xf>
    <xf numFmtId="0" fontId="99" fillId="6" borderId="142" xfId="0" applyFont="1" applyFill="1" applyBorder="1" applyAlignment="1">
      <alignment horizontal="center" vertical="center" wrapText="1"/>
    </xf>
    <xf numFmtId="0" fontId="99" fillId="6" borderId="143" xfId="0" applyFont="1" applyFill="1" applyBorder="1" applyAlignment="1">
      <alignment horizontal="center" vertical="center" wrapText="1"/>
    </xf>
    <xf numFmtId="0" fontId="99" fillId="6" borderId="133" xfId="0" applyFont="1" applyFill="1" applyBorder="1" applyAlignment="1">
      <alignment horizontal="center" vertical="center" wrapText="1"/>
    </xf>
    <xf numFmtId="0" fontId="99" fillId="6" borderId="156" xfId="0" applyFont="1" applyFill="1" applyBorder="1" applyAlignment="1">
      <alignment horizontal="center" vertical="center" wrapText="1"/>
    </xf>
    <xf numFmtId="0" fontId="100" fillId="0" borderId="0" xfId="0" applyFont="1" applyAlignment="1">
      <alignment horizontal="center" vertical="center"/>
    </xf>
    <xf numFmtId="0" fontId="100" fillId="0" borderId="0" xfId="0" applyFont="1" applyAlignment="1">
      <alignment horizontal="center"/>
    </xf>
    <xf numFmtId="0" fontId="103" fillId="24" borderId="157" xfId="0" applyFont="1" applyFill="1" applyBorder="1" applyAlignment="1">
      <alignment horizontal="center" vertical="center"/>
    </xf>
    <xf numFmtId="0" fontId="103" fillId="24" borderId="158" xfId="0" applyFont="1" applyFill="1" applyBorder="1" applyAlignment="1">
      <alignment horizontal="center" vertical="center"/>
    </xf>
    <xf numFmtId="167" fontId="22" fillId="2" borderId="31" xfId="0" applyNumberFormat="1" applyFont="1" applyFill="1" applyBorder="1" applyAlignment="1">
      <alignment horizontal="center" vertical="center"/>
    </xf>
    <xf numFmtId="0" fontId="94" fillId="7" borderId="17" xfId="0" applyFont="1" applyFill="1" applyBorder="1" applyAlignment="1">
      <alignment horizontal="center" vertical="center" wrapText="1"/>
    </xf>
    <xf numFmtId="0" fontId="94" fillId="7" borderId="19" xfId="0" applyFont="1" applyFill="1" applyBorder="1" applyAlignment="1">
      <alignment horizontal="center" vertical="center" wrapText="1"/>
    </xf>
    <xf numFmtId="0" fontId="94" fillId="7" borderId="21" xfId="0" applyFont="1" applyFill="1" applyBorder="1" applyAlignment="1">
      <alignment horizontal="center" vertical="center" wrapText="1"/>
    </xf>
    <xf numFmtId="0" fontId="94" fillId="7" borderId="1" xfId="0" applyFont="1" applyFill="1" applyBorder="1" applyAlignment="1">
      <alignment horizontal="center" vertical="center" wrapText="1"/>
    </xf>
    <xf numFmtId="3" fontId="62" fillId="0" borderId="0" xfId="0" applyNumberFormat="1" applyFont="1"/>
    <xf numFmtId="167" fontId="64" fillId="28" borderId="134" xfId="0" applyNumberFormat="1" applyFont="1" applyFill="1" applyBorder="1" applyAlignment="1">
      <alignment horizontal="center" vertical="center"/>
    </xf>
    <xf numFmtId="167" fontId="64" fillId="28" borderId="148" xfId="0" applyNumberFormat="1" applyFont="1" applyFill="1" applyBorder="1" applyAlignment="1">
      <alignment horizontal="center" vertical="center"/>
    </xf>
    <xf numFmtId="166" fontId="61" fillId="28" borderId="141" xfId="0" applyNumberFormat="1" applyFont="1" applyFill="1" applyBorder="1" applyAlignment="1">
      <alignment horizontal="center" vertical="center"/>
    </xf>
    <xf numFmtId="0" fontId="61" fillId="28" borderId="143" xfId="0" applyFont="1" applyFill="1" applyBorder="1" applyAlignment="1">
      <alignment horizontal="center" vertical="center"/>
    </xf>
    <xf numFmtId="0" fontId="69" fillId="21" borderId="168" xfId="0" applyFont="1" applyFill="1" applyBorder="1" applyAlignment="1">
      <alignment horizontal="center" vertical="center"/>
    </xf>
    <xf numFmtId="0" fontId="76" fillId="24" borderId="111" xfId="0" applyFont="1" applyFill="1" applyBorder="1" applyAlignment="1">
      <alignment horizontal="center"/>
    </xf>
    <xf numFmtId="0" fontId="76" fillId="24" borderId="5" xfId="0" applyFont="1" applyFill="1" applyBorder="1" applyAlignment="1">
      <alignment horizontal="center"/>
    </xf>
    <xf numFmtId="0" fontId="75" fillId="24" borderId="5" xfId="0" applyFont="1" applyFill="1" applyBorder="1" applyAlignment="1">
      <alignment horizontal="center"/>
    </xf>
    <xf numFmtId="0" fontId="76" fillId="24" borderId="6" xfId="0" applyFont="1" applyFill="1" applyBorder="1" applyAlignment="1">
      <alignment horizontal="center"/>
    </xf>
    <xf numFmtId="0" fontId="75" fillId="24" borderId="6" xfId="0" applyFont="1" applyFill="1" applyBorder="1" applyAlignment="1">
      <alignment horizontal="center"/>
    </xf>
    <xf numFmtId="3" fontId="75" fillId="24" borderId="111" xfId="0" applyNumberFormat="1" applyFont="1" applyFill="1" applyBorder="1" applyAlignment="1">
      <alignment horizontal="center"/>
    </xf>
    <xf numFmtId="0" fontId="49" fillId="0" borderId="0" xfId="0" applyFont="1" applyBorder="1" applyAlignment="1">
      <alignment horizontal="left"/>
    </xf>
    <xf numFmtId="0" fontId="26" fillId="0" borderId="0" xfId="0" applyFont="1" applyBorder="1" applyAlignment="1">
      <alignment horizontal="left"/>
    </xf>
    <xf numFmtId="0" fontId="46" fillId="0" borderId="0" xfId="0" applyFont="1" applyBorder="1"/>
    <xf numFmtId="0" fontId="45" fillId="0" borderId="0" xfId="0" applyFont="1" applyBorder="1"/>
    <xf numFmtId="0" fontId="46" fillId="0" borderId="78" xfId="0" applyFont="1" applyBorder="1"/>
    <xf numFmtId="0" fontId="45" fillId="0" borderId="78" xfId="0" applyFont="1" applyBorder="1"/>
    <xf numFmtId="0" fontId="7" fillId="0" borderId="0" xfId="0" applyFont="1" applyBorder="1"/>
    <xf numFmtId="0" fontId="23" fillId="2" borderId="169" xfId="0" applyFont="1" applyFill="1" applyBorder="1" applyAlignment="1">
      <alignment wrapText="1"/>
    </xf>
    <xf numFmtId="0" fontId="35" fillId="0" borderId="169" xfId="0" applyFont="1" applyBorder="1" applyAlignment="1">
      <alignment horizontal="center"/>
    </xf>
    <xf numFmtId="167" fontId="21" fillId="2" borderId="142" xfId="0" applyNumberFormat="1" applyFont="1" applyFill="1" applyBorder="1" applyAlignment="1">
      <alignment horizontal="center" vertical="center"/>
    </xf>
    <xf numFmtId="0" fontId="16" fillId="14" borderId="142" xfId="0" applyFont="1" applyFill="1" applyBorder="1" applyAlignment="1">
      <alignment horizontal="center" vertical="center"/>
    </xf>
    <xf numFmtId="167" fontId="21" fillId="2" borderId="135" xfId="0" applyNumberFormat="1" applyFont="1" applyFill="1" applyBorder="1" applyAlignment="1">
      <alignment horizontal="center" vertical="center"/>
    </xf>
    <xf numFmtId="167" fontId="21" fillId="2" borderId="137" xfId="0" applyNumberFormat="1" applyFont="1" applyFill="1" applyBorder="1" applyAlignment="1">
      <alignment horizontal="center" vertical="center"/>
    </xf>
    <xf numFmtId="0" fontId="16" fillId="14" borderId="143" xfId="0" applyFont="1" applyFill="1" applyBorder="1" applyAlignment="1">
      <alignment horizontal="center" vertical="center"/>
    </xf>
    <xf numFmtId="167" fontId="21" fillId="2" borderId="141" xfId="0" applyNumberFormat="1" applyFont="1" applyFill="1" applyBorder="1" applyAlignment="1">
      <alignment horizontal="center" vertical="center"/>
    </xf>
    <xf numFmtId="167" fontId="21" fillId="2" borderId="143" xfId="0" applyNumberFormat="1" applyFont="1" applyFill="1" applyBorder="1" applyAlignment="1">
      <alignment horizontal="center" vertical="center"/>
    </xf>
    <xf numFmtId="0" fontId="36" fillId="15" borderId="170" xfId="0" applyFont="1" applyFill="1" applyBorder="1" applyAlignment="1">
      <alignment horizontal="center" vertical="center"/>
    </xf>
    <xf numFmtId="0" fontId="23" fillId="2" borderId="121" xfId="0" applyFont="1" applyFill="1" applyBorder="1" applyAlignment="1">
      <alignment horizontal="center" vertical="center"/>
    </xf>
    <xf numFmtId="0" fontId="23" fillId="14" borderId="140" xfId="0" applyFont="1" applyFill="1" applyBorder="1" applyAlignment="1">
      <alignment horizontal="center" vertical="center"/>
    </xf>
    <xf numFmtId="0" fontId="32" fillId="0" borderId="140" xfId="0" applyFont="1" applyBorder="1" applyAlignment="1">
      <alignment horizontal="center" vertical="center"/>
    </xf>
    <xf numFmtId="3" fontId="92" fillId="8" borderId="165" xfId="0" applyNumberFormat="1" applyFont="1" applyFill="1" applyBorder="1" applyAlignment="1">
      <alignment horizontal="center"/>
    </xf>
    <xf numFmtId="0" fontId="92" fillId="8" borderId="129" xfId="0" applyFont="1" applyFill="1" applyBorder="1" applyAlignment="1">
      <alignment horizontal="center"/>
    </xf>
    <xf numFmtId="0" fontId="21" fillId="8" borderId="165" xfId="0" applyFont="1" applyFill="1" applyBorder="1" applyAlignment="1">
      <alignment horizontal="center"/>
    </xf>
    <xf numFmtId="3" fontId="58" fillId="8" borderId="165" xfId="0" applyNumberFormat="1" applyFont="1" applyFill="1" applyBorder="1" applyAlignment="1">
      <alignment horizontal="center"/>
    </xf>
    <xf numFmtId="3" fontId="58" fillId="8" borderId="131" xfId="0" applyNumberFormat="1" applyFont="1" applyFill="1" applyBorder="1" applyAlignment="1">
      <alignment horizontal="center"/>
    </xf>
    <xf numFmtId="167" fontId="22" fillId="2" borderId="142" xfId="0" applyNumberFormat="1" applyFont="1" applyFill="1" applyBorder="1" applyAlignment="1">
      <alignment horizontal="center" vertical="center"/>
    </xf>
    <xf numFmtId="167" fontId="36" fillId="14" borderId="142" xfId="0" applyNumberFormat="1" applyFont="1" applyFill="1" applyBorder="1" applyAlignment="1">
      <alignment horizontal="center" vertical="center"/>
    </xf>
    <xf numFmtId="167" fontId="22" fillId="14" borderId="142" xfId="0" applyNumberFormat="1" applyFont="1" applyFill="1" applyBorder="1" applyAlignment="1">
      <alignment horizontal="center" vertical="center"/>
    </xf>
    <xf numFmtId="0" fontId="48" fillId="15" borderId="75" xfId="0" applyFont="1" applyFill="1" applyBorder="1" applyAlignment="1">
      <alignment horizontal="center"/>
    </xf>
    <xf numFmtId="0" fontId="48" fillId="15" borderId="166" xfId="0" applyFont="1" applyFill="1" applyBorder="1" applyAlignment="1">
      <alignment horizontal="center"/>
    </xf>
    <xf numFmtId="0" fontId="48" fillId="15" borderId="166" xfId="0" applyFont="1" applyFill="1" applyBorder="1" applyAlignment="1">
      <alignment horizontal="center" vertical="center"/>
    </xf>
    <xf numFmtId="165" fontId="23" fillId="15" borderId="166" xfId="0" applyNumberFormat="1" applyFont="1" applyFill="1" applyBorder="1" applyAlignment="1">
      <alignment horizontal="left" vertical="center" wrapText="1"/>
    </xf>
    <xf numFmtId="167" fontId="22" fillId="2" borderId="133" xfId="0" applyNumberFormat="1" applyFont="1" applyFill="1" applyBorder="1" applyAlignment="1">
      <alignment horizontal="center" vertical="center"/>
    </xf>
    <xf numFmtId="167" fontId="22" fillId="2" borderId="135" xfId="0" applyNumberFormat="1" applyFont="1" applyFill="1" applyBorder="1" applyAlignment="1">
      <alignment horizontal="center" vertical="center"/>
    </xf>
    <xf numFmtId="167" fontId="22" fillId="2" borderId="137" xfId="0" applyNumberFormat="1" applyFont="1" applyFill="1" applyBorder="1" applyAlignment="1">
      <alignment horizontal="center" vertical="center"/>
    </xf>
    <xf numFmtId="167" fontId="36" fillId="14" borderId="141" xfId="0" applyNumberFormat="1" applyFont="1" applyFill="1" applyBorder="1" applyAlignment="1">
      <alignment horizontal="center" vertical="center"/>
    </xf>
    <xf numFmtId="167" fontId="36" fillId="14" borderId="143" xfId="0" applyNumberFormat="1" applyFont="1" applyFill="1" applyBorder="1" applyAlignment="1">
      <alignment horizontal="center" vertical="center"/>
    </xf>
    <xf numFmtId="167" fontId="22" fillId="2" borderId="141" xfId="0" applyNumberFormat="1" applyFont="1" applyFill="1" applyBorder="1" applyAlignment="1">
      <alignment horizontal="center" vertical="center"/>
    </xf>
    <xf numFmtId="167" fontId="22" fillId="2" borderId="143" xfId="0" applyNumberFormat="1" applyFont="1" applyFill="1" applyBorder="1" applyAlignment="1">
      <alignment horizontal="center" vertical="center"/>
    </xf>
    <xf numFmtId="167" fontId="22" fillId="14" borderId="141" xfId="0" applyNumberFormat="1" applyFont="1" applyFill="1" applyBorder="1" applyAlignment="1">
      <alignment horizontal="center" vertical="center"/>
    </xf>
    <xf numFmtId="167" fontId="22" fillId="14" borderId="143" xfId="0" applyNumberFormat="1" applyFont="1" applyFill="1" applyBorder="1" applyAlignment="1">
      <alignment horizontal="center" vertical="center"/>
    </xf>
    <xf numFmtId="167" fontId="22" fillId="14" borderId="159" xfId="0" applyNumberFormat="1" applyFont="1" applyFill="1" applyBorder="1" applyAlignment="1">
      <alignment horizontal="center" vertical="center"/>
    </xf>
    <xf numFmtId="167" fontId="22" fillId="14" borderId="160" xfId="0" applyNumberFormat="1" applyFont="1" applyFill="1" applyBorder="1" applyAlignment="1">
      <alignment horizontal="center" vertical="center"/>
    </xf>
    <xf numFmtId="167" fontId="22" fillId="14" borderId="26" xfId="0" applyNumberFormat="1" applyFont="1" applyFill="1" applyBorder="1" applyAlignment="1">
      <alignment horizontal="center" vertical="center"/>
    </xf>
    <xf numFmtId="0" fontId="58" fillId="8" borderId="147" xfId="0" applyFont="1" applyFill="1" applyBorder="1" applyAlignment="1">
      <alignment horizontal="center" vertical="center"/>
    </xf>
    <xf numFmtId="0" fontId="58" fillId="7" borderId="125" xfId="0" applyFont="1" applyFill="1" applyBorder="1" applyAlignment="1">
      <alignment horizontal="center" vertical="center" wrapText="1"/>
    </xf>
    <xf numFmtId="166" fontId="104" fillId="9" borderId="142" xfId="0" applyNumberFormat="1" applyFont="1" applyFill="1" applyBorder="1" applyAlignment="1">
      <alignment horizontal="center" vertical="center"/>
    </xf>
    <xf numFmtId="166" fontId="104" fillId="9" borderId="135" xfId="0" applyNumberFormat="1" applyFont="1" applyFill="1" applyBorder="1" applyAlignment="1">
      <alignment horizontal="center" vertical="center"/>
    </xf>
    <xf numFmtId="0" fontId="32" fillId="0" borderId="167" xfId="0" applyFont="1" applyBorder="1" applyAlignment="1">
      <alignment horizontal="center" vertical="center"/>
    </xf>
    <xf numFmtId="0" fontId="32" fillId="14" borderId="162" xfId="0" applyFont="1" applyFill="1" applyBorder="1" applyAlignment="1">
      <alignment horizontal="center" vertical="center"/>
    </xf>
    <xf numFmtId="0" fontId="32" fillId="0" borderId="162" xfId="0" applyFont="1" applyBorder="1" applyAlignment="1">
      <alignment horizontal="center" vertical="center"/>
    </xf>
    <xf numFmtId="0" fontId="36" fillId="15" borderId="149" xfId="0" applyFont="1" applyFill="1" applyBorder="1" applyAlignment="1">
      <alignment horizontal="center" vertical="center"/>
    </xf>
    <xf numFmtId="0" fontId="45" fillId="0" borderId="166" xfId="0" applyFont="1" applyBorder="1" applyAlignment="1">
      <alignment horizontal="center"/>
    </xf>
    <xf numFmtId="3" fontId="32" fillId="15" borderId="160" xfId="0" applyNumberFormat="1" applyFont="1" applyFill="1" applyBorder="1" applyAlignment="1">
      <alignment horizontal="right" vertical="center"/>
    </xf>
    <xf numFmtId="3" fontId="36" fillId="15" borderId="160" xfId="0" applyNumberFormat="1" applyFont="1" applyFill="1" applyBorder="1" applyAlignment="1">
      <alignment horizontal="center" vertical="center"/>
    </xf>
    <xf numFmtId="0" fontId="36" fillId="15" borderId="160" xfId="0" applyFont="1" applyFill="1" applyBorder="1" applyAlignment="1">
      <alignment horizontal="center" vertical="center"/>
    </xf>
    <xf numFmtId="0" fontId="36" fillId="15" borderId="26" xfId="0" applyFont="1" applyFill="1" applyBorder="1" applyAlignment="1">
      <alignment horizontal="center" vertical="center"/>
    </xf>
    <xf numFmtId="3" fontId="23" fillId="19" borderId="5" xfId="0" applyNumberFormat="1" applyFont="1" applyFill="1" applyBorder="1" applyAlignment="1">
      <alignment horizontal="right" vertical="center"/>
    </xf>
    <xf numFmtId="0" fontId="23" fillId="2" borderId="159" xfId="0" applyFont="1" applyFill="1" applyBorder="1" applyAlignment="1">
      <alignment horizontal="left" vertical="center" wrapText="1"/>
    </xf>
    <xf numFmtId="165" fontId="23" fillId="2" borderId="160" xfId="0" applyNumberFormat="1" applyFont="1" applyFill="1" applyBorder="1" applyAlignment="1">
      <alignment horizontal="center" vertical="center" wrapText="1"/>
    </xf>
    <xf numFmtId="165" fontId="32" fillId="0" borderId="160" xfId="0" applyNumberFormat="1" applyFont="1" applyBorder="1" applyAlignment="1">
      <alignment horizontal="center" vertical="center" wrapText="1"/>
    </xf>
    <xf numFmtId="0" fontId="94" fillId="7" borderId="135" xfId="0" applyFont="1" applyFill="1" applyBorder="1" applyAlignment="1">
      <alignment horizontal="center" vertical="center" wrapText="1"/>
    </xf>
    <xf numFmtId="0" fontId="94" fillId="7" borderId="142" xfId="0" applyFont="1" applyFill="1" applyBorder="1" applyAlignment="1">
      <alignment horizontal="center" vertical="center" wrapText="1"/>
    </xf>
    <xf numFmtId="0" fontId="92" fillId="8" borderId="160" xfId="0" applyFont="1" applyFill="1" applyBorder="1" applyAlignment="1">
      <alignment horizontal="center"/>
    </xf>
    <xf numFmtId="3" fontId="92" fillId="8" borderId="131" xfId="0" applyNumberFormat="1" applyFont="1" applyFill="1" applyBorder="1" applyAlignment="1">
      <alignment horizontal="center"/>
    </xf>
    <xf numFmtId="3" fontId="92" fillId="8" borderId="161" xfId="0" applyNumberFormat="1" applyFont="1" applyFill="1" applyBorder="1" applyAlignment="1">
      <alignment horizontal="center"/>
    </xf>
    <xf numFmtId="0" fontId="58" fillId="8" borderId="160" xfId="0" applyFont="1" applyFill="1" applyBorder="1" applyAlignment="1">
      <alignment horizontal="center"/>
    </xf>
    <xf numFmtId="0" fontId="75" fillId="6" borderId="172" xfId="0" applyFont="1" applyFill="1" applyBorder="1" applyAlignment="1">
      <alignment horizontal="center" vertical="center" wrapText="1"/>
    </xf>
    <xf numFmtId="0" fontId="68" fillId="27" borderId="149" xfId="0" applyFont="1" applyFill="1" applyBorder="1" applyAlignment="1">
      <alignment horizontal="center" vertical="center"/>
    </xf>
    <xf numFmtId="0" fontId="69" fillId="25" borderId="119" xfId="0" applyFont="1" applyFill="1" applyBorder="1" applyAlignment="1">
      <alignment horizontal="center" vertical="center"/>
    </xf>
    <xf numFmtId="167" fontId="22" fillId="2" borderId="132" xfId="0" applyNumberFormat="1" applyFont="1" applyFill="1" applyBorder="1" applyAlignment="1">
      <alignment horizontal="center" vertical="center"/>
    </xf>
    <xf numFmtId="167" fontId="22" fillId="2" borderId="127" xfId="0" applyNumberFormat="1" applyFont="1" applyFill="1" applyBorder="1" applyAlignment="1">
      <alignment horizontal="center" vertical="center"/>
    </xf>
    <xf numFmtId="167" fontId="22" fillId="2" borderId="120" xfId="0" applyNumberFormat="1" applyFont="1" applyFill="1" applyBorder="1" applyAlignment="1">
      <alignment horizontal="center" vertical="center"/>
    </xf>
    <xf numFmtId="0" fontId="105" fillId="0" borderId="0" xfId="0" applyFont="1"/>
    <xf numFmtId="0" fontId="106" fillId="0" borderId="0" xfId="0" applyFont="1"/>
    <xf numFmtId="167" fontId="21" fillId="2" borderId="166" xfId="0" applyNumberFormat="1" applyFont="1" applyFill="1" applyBorder="1" applyAlignment="1">
      <alignment horizontal="center" vertical="center"/>
    </xf>
    <xf numFmtId="167" fontId="21" fillId="2" borderId="138" xfId="0" applyNumberFormat="1" applyFont="1" applyFill="1" applyBorder="1" applyAlignment="1">
      <alignment horizontal="center" vertical="center"/>
    </xf>
    <xf numFmtId="0" fontId="97" fillId="7" borderId="135" xfId="0" applyFont="1" applyFill="1" applyBorder="1" applyAlignment="1">
      <alignment horizontal="center" vertical="center" wrapText="1"/>
    </xf>
    <xf numFmtId="0" fontId="97" fillId="7" borderId="172" xfId="0" applyFont="1" applyFill="1" applyBorder="1" applyAlignment="1">
      <alignment horizontal="center" vertical="center" wrapText="1"/>
    </xf>
    <xf numFmtId="3" fontId="107" fillId="8" borderId="160" xfId="0" applyNumberFormat="1" applyFont="1" applyFill="1" applyBorder="1" applyAlignment="1">
      <alignment horizontal="center" vertical="center"/>
    </xf>
    <xf numFmtId="0" fontId="107" fillId="8" borderId="160" xfId="0" applyFont="1" applyFill="1" applyBorder="1" applyAlignment="1">
      <alignment horizontal="center" vertical="center"/>
    </xf>
    <xf numFmtId="0" fontId="108" fillId="8" borderId="160" xfId="0" applyFont="1" applyFill="1" applyBorder="1" applyAlignment="1">
      <alignment horizontal="center" vertical="center"/>
    </xf>
    <xf numFmtId="0" fontId="109" fillId="8" borderId="160" xfId="0" applyFont="1" applyFill="1" applyBorder="1" applyAlignment="1">
      <alignment horizontal="center" vertical="center"/>
    </xf>
    <xf numFmtId="3" fontId="108" fillId="8" borderId="160" xfId="0" applyNumberFormat="1" applyFont="1" applyFill="1" applyBorder="1" applyAlignment="1">
      <alignment horizontal="center" vertical="center"/>
    </xf>
    <xf numFmtId="3" fontId="108" fillId="8" borderId="152" xfId="0" applyNumberFormat="1" applyFont="1" applyFill="1" applyBorder="1" applyAlignment="1">
      <alignment horizontal="center" vertical="center"/>
    </xf>
    <xf numFmtId="0" fontId="110" fillId="0" borderId="0" xfId="0" applyFont="1" applyAlignment="1">
      <alignment horizontal="center"/>
    </xf>
    <xf numFmtId="167" fontId="22" fillId="2" borderId="75" xfId="0" applyNumberFormat="1" applyFont="1" applyFill="1" applyBorder="1" applyAlignment="1">
      <alignment horizontal="center" vertical="center"/>
    </xf>
    <xf numFmtId="0" fontId="16" fillId="14" borderId="145" xfId="0" applyFont="1" applyFill="1" applyBorder="1" applyAlignment="1">
      <alignment horizontal="center" vertical="center"/>
    </xf>
    <xf numFmtId="167" fontId="21" fillId="2" borderId="145" xfId="0" applyNumberFormat="1" applyFont="1" applyFill="1" applyBorder="1" applyAlignment="1">
      <alignment horizontal="center" vertical="center"/>
    </xf>
    <xf numFmtId="0" fontId="2" fillId="5" borderId="149" xfId="0" applyFont="1" applyFill="1" applyBorder="1" applyAlignment="1">
      <alignment horizontal="center" vertical="center" wrapText="1"/>
    </xf>
    <xf numFmtId="0" fontId="2" fillId="2" borderId="162" xfId="0" applyFont="1" applyFill="1" applyBorder="1" applyAlignment="1">
      <alignment horizontal="center" vertical="center"/>
    </xf>
    <xf numFmtId="0" fontId="6" fillId="14" borderId="164" xfId="0" applyFont="1" applyFill="1" applyBorder="1" applyAlignment="1">
      <alignment horizontal="center" vertical="center"/>
    </xf>
    <xf numFmtId="0" fontId="2" fillId="2" borderId="168" xfId="0" applyFont="1" applyFill="1" applyBorder="1" applyAlignment="1">
      <alignment horizontal="center" vertical="center"/>
    </xf>
    <xf numFmtId="0" fontId="21" fillId="14" borderId="141" xfId="0" applyFont="1" applyFill="1" applyBorder="1" applyAlignment="1">
      <alignment horizontal="center" vertical="center"/>
    </xf>
    <xf numFmtId="0" fontId="21" fillId="14" borderId="142" xfId="0" applyFont="1" applyFill="1" applyBorder="1" applyAlignment="1">
      <alignment horizontal="center" vertical="center"/>
    </xf>
    <xf numFmtId="0" fontId="21" fillId="14" borderId="143" xfId="0" applyFont="1" applyFill="1" applyBorder="1" applyAlignment="1">
      <alignment horizontal="center" vertical="center"/>
    </xf>
    <xf numFmtId="0" fontId="111" fillId="15" borderId="159" xfId="0" applyFont="1" applyFill="1" applyBorder="1" applyAlignment="1">
      <alignment horizontal="center"/>
    </xf>
    <xf numFmtId="0" fontId="111" fillId="15" borderId="160" xfId="0" applyFont="1" applyFill="1" applyBorder="1" applyAlignment="1">
      <alignment horizontal="center"/>
    </xf>
    <xf numFmtId="3" fontId="31" fillId="15" borderId="160" xfId="0" applyNumberFormat="1" applyFont="1" applyFill="1" applyBorder="1" applyAlignment="1">
      <alignment horizontal="center" vertical="center"/>
    </xf>
    <xf numFmtId="0" fontId="111" fillId="15" borderId="26" xfId="0" applyFont="1" applyFill="1" applyBorder="1" applyAlignment="1">
      <alignment horizontal="center"/>
    </xf>
    <xf numFmtId="0" fontId="18" fillId="0" borderId="142" xfId="0" applyFont="1" applyBorder="1"/>
    <xf numFmtId="0" fontId="35" fillId="0" borderId="142" xfId="0" applyFont="1" applyBorder="1"/>
    <xf numFmtId="0" fontId="35" fillId="0" borderId="0" xfId="0" applyFont="1" applyAlignment="1"/>
    <xf numFmtId="0" fontId="23" fillId="13" borderId="142" xfId="0" applyFont="1" applyFill="1" applyBorder="1" applyAlignment="1">
      <alignment wrapText="1"/>
    </xf>
    <xf numFmtId="0" fontId="35" fillId="0" borderId="142" xfId="0" applyFont="1" applyBorder="1" applyAlignment="1"/>
    <xf numFmtId="0" fontId="35" fillId="0" borderId="1" xfId="0" applyFont="1" applyBorder="1" applyAlignment="1"/>
    <xf numFmtId="0" fontId="35" fillId="0" borderId="2" xfId="0" applyFont="1" applyBorder="1" applyAlignment="1"/>
    <xf numFmtId="0" fontId="35" fillId="0" borderId="145" xfId="0" applyFont="1" applyBorder="1" applyAlignment="1"/>
    <xf numFmtId="166" fontId="16" fillId="9" borderId="148" xfId="0" applyNumberFormat="1" applyFont="1" applyFill="1" applyBorder="1" applyAlignment="1">
      <alignment horizontal="center" vertical="center"/>
    </xf>
    <xf numFmtId="0" fontId="34" fillId="8" borderId="142" xfId="0" applyFont="1" applyFill="1" applyBorder="1" applyAlignment="1">
      <alignment horizontal="center"/>
    </xf>
    <xf numFmtId="3" fontId="34" fillId="8" borderId="142" xfId="0" applyNumberFormat="1" applyFont="1" applyFill="1" applyBorder="1" applyAlignment="1">
      <alignment horizontal="center"/>
    </xf>
    <xf numFmtId="0" fontId="94" fillId="7" borderId="116" xfId="0" applyFont="1" applyFill="1" applyBorder="1" applyAlignment="1">
      <alignment horizontal="center" vertical="center" wrapText="1"/>
    </xf>
    <xf numFmtId="0" fontId="94" fillId="7" borderId="117" xfId="0" applyFont="1" applyFill="1" applyBorder="1" applyAlignment="1">
      <alignment horizontal="center" vertical="center" wrapText="1"/>
    </xf>
    <xf numFmtId="3" fontId="32" fillId="8" borderId="142" xfId="0" applyNumberFormat="1" applyFont="1" applyFill="1" applyBorder="1" applyAlignment="1">
      <alignment horizontal="center"/>
    </xf>
    <xf numFmtId="0" fontId="32" fillId="8" borderId="142" xfId="0" applyFont="1" applyFill="1" applyBorder="1" applyAlignment="1">
      <alignment horizontal="center"/>
    </xf>
    <xf numFmtId="0" fontId="94" fillId="7" borderId="106" xfId="0" applyFont="1" applyFill="1" applyBorder="1" applyAlignment="1">
      <alignment horizontal="center" vertical="center" wrapText="1"/>
    </xf>
    <xf numFmtId="0" fontId="16" fillId="14" borderId="129" xfId="0" applyFont="1" applyFill="1" applyBorder="1" applyAlignment="1">
      <alignment horizontal="center" vertical="center"/>
    </xf>
    <xf numFmtId="0" fontId="16" fillId="14" borderId="165" xfId="0" applyFont="1" applyFill="1" applyBorder="1" applyAlignment="1">
      <alignment horizontal="center" vertical="center"/>
    </xf>
    <xf numFmtId="0" fontId="16" fillId="14" borderId="147" xfId="0" applyFont="1" applyFill="1" applyBorder="1" applyAlignment="1">
      <alignment horizontal="center" vertical="center"/>
    </xf>
    <xf numFmtId="3" fontId="6" fillId="15" borderId="5" xfId="0" applyNumberFormat="1" applyFont="1" applyFill="1" applyBorder="1" applyAlignment="1">
      <alignment horizontal="center" vertical="center"/>
    </xf>
    <xf numFmtId="0" fontId="6" fillId="15" borderId="5" xfId="0" applyFont="1" applyFill="1" applyBorder="1" applyAlignment="1">
      <alignment horizontal="center" vertical="center"/>
    </xf>
    <xf numFmtId="0" fontId="6" fillId="15" borderId="110" xfId="0" applyFont="1" applyFill="1" applyBorder="1" applyAlignment="1">
      <alignment horizontal="center" vertical="center"/>
    </xf>
    <xf numFmtId="0" fontId="6" fillId="15" borderId="76" xfId="0" applyFont="1" applyFill="1" applyBorder="1" applyAlignment="1">
      <alignment horizontal="center" vertical="center"/>
    </xf>
    <xf numFmtId="0" fontId="8" fillId="15" borderId="111" xfId="0" applyFont="1" applyFill="1" applyBorder="1" applyAlignment="1">
      <alignment horizontal="center"/>
    </xf>
    <xf numFmtId="0" fontId="8" fillId="15" borderId="5" xfId="0" applyFont="1" applyFill="1" applyBorder="1" applyAlignment="1">
      <alignment horizontal="center"/>
    </xf>
    <xf numFmtId="0" fontId="8" fillId="15" borderId="5" xfId="0" applyFont="1" applyFill="1" applyBorder="1" applyAlignment="1">
      <alignment horizontal="center" vertical="center"/>
    </xf>
    <xf numFmtId="3" fontId="15" fillId="15" borderId="5" xfId="0" applyNumberFormat="1" applyFont="1" applyFill="1" applyBorder="1" applyAlignment="1">
      <alignment horizontal="center" vertical="center"/>
    </xf>
    <xf numFmtId="0" fontId="8" fillId="15" borderId="6" xfId="0" applyFont="1" applyFill="1" applyBorder="1" applyAlignment="1">
      <alignment horizontal="center"/>
    </xf>
    <xf numFmtId="3" fontId="23" fillId="15" borderId="5" xfId="0" applyNumberFormat="1" applyFont="1" applyFill="1" applyBorder="1" applyAlignment="1">
      <alignment horizontal="right" vertical="center"/>
    </xf>
    <xf numFmtId="0" fontId="35" fillId="0" borderId="1" xfId="0" applyFont="1" applyBorder="1"/>
    <xf numFmtId="0" fontId="35" fillId="0" borderId="145" xfId="0" applyFont="1" applyBorder="1"/>
    <xf numFmtId="0" fontId="32" fillId="2" borderId="146" xfId="0" applyFont="1" applyFill="1" applyBorder="1" applyAlignment="1">
      <alignment horizontal="center" vertical="center" wrapText="1"/>
    </xf>
    <xf numFmtId="0" fontId="32" fillId="2" borderId="134" xfId="0" applyFont="1" applyFill="1" applyBorder="1" applyAlignment="1">
      <alignment horizontal="center" vertical="center" wrapText="1"/>
    </xf>
    <xf numFmtId="0" fontId="22" fillId="0" borderId="165" xfId="0" applyFont="1" applyBorder="1" applyAlignment="1">
      <alignment horizontal="left" vertical="center" wrapText="1"/>
    </xf>
    <xf numFmtId="0" fontId="22" fillId="0" borderId="166" xfId="0" applyFont="1" applyBorder="1" applyAlignment="1">
      <alignment horizontal="left" vertical="center" wrapText="1"/>
    </xf>
    <xf numFmtId="165" fontId="22" fillId="2" borderId="165" xfId="0" applyNumberFormat="1" applyFont="1" applyFill="1" applyBorder="1" applyAlignment="1">
      <alignment vertical="center" wrapText="1"/>
    </xf>
    <xf numFmtId="165" fontId="22" fillId="2" borderId="166" xfId="0" applyNumberFormat="1" applyFont="1" applyFill="1" applyBorder="1" applyAlignment="1">
      <alignment vertical="center" wrapText="1"/>
    </xf>
    <xf numFmtId="3" fontId="22" fillId="9" borderId="165" xfId="0" applyNumberFormat="1" applyFont="1" applyFill="1" applyBorder="1" applyAlignment="1">
      <alignment horizontal="center" vertical="center"/>
    </xf>
    <xf numFmtId="3" fontId="22" fillId="9" borderId="166" xfId="0" applyNumberFormat="1" applyFont="1" applyFill="1" applyBorder="1" applyAlignment="1">
      <alignment horizontal="center" vertical="center"/>
    </xf>
    <xf numFmtId="0" fontId="22" fillId="2" borderId="165" xfId="0" applyFont="1" applyFill="1" applyBorder="1" applyAlignment="1">
      <alignment horizontal="center" vertical="center" wrapText="1"/>
    </xf>
    <xf numFmtId="0" fontId="22" fillId="2" borderId="166" xfId="0" applyFont="1" applyFill="1" applyBorder="1" applyAlignment="1">
      <alignment horizontal="center" vertical="center" wrapText="1"/>
    </xf>
    <xf numFmtId="0" fontId="36" fillId="0" borderId="142" xfId="0" applyFont="1" applyBorder="1" applyAlignment="1">
      <alignment horizontal="center" vertical="center" wrapText="1"/>
    </xf>
    <xf numFmtId="0" fontId="36" fillId="2" borderId="143" xfId="0" applyFont="1" applyFill="1" applyBorder="1" applyAlignment="1">
      <alignment horizontal="center" vertical="center"/>
    </xf>
    <xf numFmtId="167" fontId="32" fillId="2" borderId="142" xfId="1" applyNumberFormat="1" applyFont="1" applyFill="1" applyBorder="1" applyAlignment="1">
      <alignment horizontal="center" vertical="center" wrapText="1"/>
    </xf>
    <xf numFmtId="0" fontId="22" fillId="0" borderId="165" xfId="0" applyFont="1" applyBorder="1" applyAlignment="1">
      <alignment horizontal="center" vertical="center"/>
    </xf>
    <xf numFmtId="0" fontId="22" fillId="0" borderId="166" xfId="0" applyFont="1" applyBorder="1" applyAlignment="1">
      <alignment horizontal="center" vertical="center"/>
    </xf>
    <xf numFmtId="167" fontId="23" fillId="2" borderId="142" xfId="1" applyNumberFormat="1" applyFont="1" applyFill="1" applyBorder="1" applyAlignment="1">
      <alignment horizontal="center" vertical="center" wrapText="1"/>
    </xf>
    <xf numFmtId="167" fontId="32" fillId="2" borderId="160" xfId="1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left"/>
    </xf>
    <xf numFmtId="0" fontId="23" fillId="20" borderId="1" xfId="0" applyFont="1" applyFill="1" applyBorder="1" applyAlignment="1">
      <alignment horizontal="left" vertical="top" wrapText="1"/>
    </xf>
    <xf numFmtId="0" fontId="23" fillId="20" borderId="169" xfId="0" applyFont="1" applyFill="1" applyBorder="1" applyAlignment="1">
      <alignment horizontal="left" vertical="top" wrapText="1"/>
    </xf>
    <xf numFmtId="0" fontId="23" fillId="20" borderId="129" xfId="0" applyFont="1" applyFill="1" applyBorder="1" applyAlignment="1">
      <alignment horizontal="left" vertical="top" wrapText="1"/>
    </xf>
    <xf numFmtId="0" fontId="18" fillId="0" borderId="131" xfId="0" applyFont="1" applyBorder="1" applyAlignment="1">
      <alignment horizontal="left"/>
    </xf>
    <xf numFmtId="0" fontId="18" fillId="0" borderId="169" xfId="0" applyFont="1" applyBorder="1" applyAlignment="1">
      <alignment horizontal="left"/>
    </xf>
    <xf numFmtId="0" fontId="18" fillId="0" borderId="129" xfId="0" applyFont="1" applyBorder="1" applyAlignment="1">
      <alignment horizontal="left"/>
    </xf>
    <xf numFmtId="0" fontId="47" fillId="4" borderId="11" xfId="0" applyFont="1" applyFill="1" applyBorder="1" applyAlignment="1">
      <alignment horizontal="center" vertical="center"/>
    </xf>
    <xf numFmtId="0" fontId="47" fillId="4" borderId="12" xfId="0" applyFont="1" applyFill="1" applyBorder="1" applyAlignment="1">
      <alignment horizontal="center" vertical="center"/>
    </xf>
    <xf numFmtId="0" fontId="47" fillId="4" borderId="13" xfId="0" applyFont="1" applyFill="1" applyBorder="1" applyAlignment="1">
      <alignment horizontal="center" vertical="center"/>
    </xf>
    <xf numFmtId="0" fontId="23" fillId="20" borderId="2" xfId="0" applyFont="1" applyFill="1" applyBorder="1" applyAlignment="1">
      <alignment horizontal="left" vertical="top" wrapText="1"/>
    </xf>
    <xf numFmtId="0" fontId="23" fillId="20" borderId="145" xfId="0" applyFont="1" applyFill="1" applyBorder="1" applyAlignment="1">
      <alignment horizontal="left" vertical="top" wrapText="1"/>
    </xf>
    <xf numFmtId="0" fontId="18" fillId="0" borderId="1" xfId="0" applyFont="1" applyBorder="1" applyAlignment="1">
      <alignment horizontal="left"/>
    </xf>
    <xf numFmtId="0" fontId="18" fillId="0" borderId="2" xfId="0" applyFont="1" applyBorder="1" applyAlignment="1">
      <alignment horizontal="left"/>
    </xf>
    <xf numFmtId="0" fontId="18" fillId="0" borderId="145" xfId="0" applyFont="1" applyBorder="1" applyAlignment="1">
      <alignment horizontal="left"/>
    </xf>
    <xf numFmtId="0" fontId="23" fillId="20" borderId="1" xfId="0" applyFont="1" applyFill="1" applyBorder="1" applyAlignment="1">
      <alignment horizontal="left" vertical="center" wrapText="1"/>
    </xf>
    <xf numFmtId="0" fontId="23" fillId="20" borderId="2" xfId="0" applyFont="1" applyFill="1" applyBorder="1" applyAlignment="1">
      <alignment horizontal="left" vertical="center" wrapText="1"/>
    </xf>
    <xf numFmtId="0" fontId="23" fillId="20" borderId="145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2" xfId="0" applyFont="1" applyBorder="1" applyAlignment="1">
      <alignment horizontal="left" vertical="center"/>
    </xf>
    <xf numFmtId="0" fontId="18" fillId="0" borderId="145" xfId="0" applyFont="1" applyBorder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20" fillId="0" borderId="50" xfId="0" applyFont="1" applyBorder="1" applyAlignment="1">
      <alignment horizontal="left" vertical="center" wrapText="1"/>
    </xf>
    <xf numFmtId="0" fontId="20" fillId="0" borderId="51" xfId="0" applyFont="1" applyBorder="1" applyAlignment="1">
      <alignment horizontal="left" vertical="center" wrapText="1"/>
    </xf>
    <xf numFmtId="0" fontId="20" fillId="0" borderId="52" xfId="0" applyFont="1" applyBorder="1" applyAlignment="1">
      <alignment horizontal="left" vertical="center" wrapText="1"/>
    </xf>
    <xf numFmtId="0" fontId="20" fillId="12" borderId="53" xfId="0" applyFont="1" applyFill="1" applyBorder="1" applyAlignment="1">
      <alignment horizontal="center" vertical="center" wrapText="1"/>
    </xf>
    <xf numFmtId="0" fontId="20" fillId="12" borderId="54" xfId="0" applyFont="1" applyFill="1" applyBorder="1" applyAlignment="1">
      <alignment horizontal="center" vertical="center" wrapText="1"/>
    </xf>
    <xf numFmtId="0" fontId="20" fillId="0" borderId="55" xfId="0" applyFont="1" applyBorder="1" applyAlignment="1">
      <alignment horizontal="left" vertical="center" wrapText="1"/>
    </xf>
    <xf numFmtId="0" fontId="20" fillId="0" borderId="56" xfId="0" applyFont="1" applyBorder="1" applyAlignment="1">
      <alignment horizontal="left" vertical="center" wrapText="1"/>
    </xf>
    <xf numFmtId="0" fontId="20" fillId="0" borderId="57" xfId="0" applyFont="1" applyBorder="1" applyAlignment="1">
      <alignment horizontal="left" vertical="center" wrapText="1"/>
    </xf>
    <xf numFmtId="0" fontId="47" fillId="4" borderId="8" xfId="0" applyFont="1" applyFill="1" applyBorder="1" applyAlignment="1">
      <alignment horizontal="center" vertical="center" wrapText="1"/>
    </xf>
    <xf numFmtId="0" fontId="47" fillId="4" borderId="10" xfId="0" applyFont="1" applyFill="1" applyBorder="1" applyAlignment="1">
      <alignment horizontal="center" vertical="center" wrapText="1"/>
    </xf>
    <xf numFmtId="0" fontId="23" fillId="6" borderId="133" xfId="0" applyFont="1" applyFill="1" applyBorder="1" applyAlignment="1">
      <alignment horizontal="center" vertical="center" textRotation="90" wrapText="1"/>
    </xf>
    <xf numFmtId="0" fontId="23" fillId="6" borderId="146" xfId="0" applyFont="1" applyFill="1" applyBorder="1" applyAlignment="1">
      <alignment horizontal="center" vertical="center" textRotation="90" wrapText="1"/>
    </xf>
    <xf numFmtId="0" fontId="23" fillId="6" borderId="135" xfId="0" applyFont="1" applyFill="1" applyBorder="1" applyAlignment="1">
      <alignment horizontal="center" vertical="center" wrapText="1"/>
    </xf>
    <xf numFmtId="0" fontId="23" fillId="6" borderId="165" xfId="0" applyFont="1" applyFill="1" applyBorder="1" applyAlignment="1">
      <alignment horizontal="center" vertical="center" wrapText="1"/>
    </xf>
    <xf numFmtId="0" fontId="96" fillId="6" borderId="127" xfId="0" applyFont="1" applyFill="1" applyBorder="1" applyAlignment="1">
      <alignment horizontal="center" vertical="center" textRotation="90" wrapText="1"/>
    </xf>
    <xf numFmtId="0" fontId="96" fillId="6" borderId="108" xfId="0" applyFont="1" applyFill="1" applyBorder="1" applyAlignment="1">
      <alignment horizontal="center" vertical="center" textRotation="90" wrapText="1"/>
    </xf>
    <xf numFmtId="0" fontId="32" fillId="7" borderId="16" xfId="0" applyFont="1" applyFill="1" applyBorder="1" applyAlignment="1">
      <alignment horizontal="center" vertical="center" wrapText="1"/>
    </xf>
    <xf numFmtId="0" fontId="32" fillId="7" borderId="124" xfId="0" applyFont="1" applyFill="1" applyBorder="1" applyAlignment="1">
      <alignment horizontal="center" vertical="center" wrapText="1"/>
    </xf>
    <xf numFmtId="0" fontId="32" fillId="7" borderId="21" xfId="0" applyFont="1" applyFill="1" applyBorder="1" applyAlignment="1">
      <alignment horizontal="center" vertical="center" wrapText="1"/>
    </xf>
    <xf numFmtId="0" fontId="32" fillId="7" borderId="165" xfId="0" applyFont="1" applyFill="1" applyBorder="1" applyAlignment="1">
      <alignment horizontal="center" vertical="center" wrapText="1"/>
    </xf>
    <xf numFmtId="0" fontId="47" fillId="4" borderId="4" xfId="0" applyFont="1" applyFill="1" applyBorder="1" applyAlignment="1">
      <alignment horizontal="center" vertical="center" wrapText="1"/>
    </xf>
    <xf numFmtId="0" fontId="47" fillId="4" borderId="5" xfId="0" applyFont="1" applyFill="1" applyBorder="1" applyAlignment="1">
      <alignment horizontal="center" vertical="center" wrapText="1"/>
    </xf>
    <xf numFmtId="0" fontId="47" fillId="4" borderId="6" xfId="0" applyFont="1" applyFill="1" applyBorder="1" applyAlignment="1">
      <alignment horizontal="center" vertical="center" wrapText="1"/>
    </xf>
    <xf numFmtId="0" fontId="23" fillId="5" borderId="7" xfId="0" applyFont="1" applyFill="1" applyBorder="1" applyAlignment="1">
      <alignment horizontal="center" vertical="center" wrapText="1"/>
    </xf>
    <xf numFmtId="0" fontId="23" fillId="5" borderId="15" xfId="0" applyFont="1" applyFill="1" applyBorder="1" applyAlignment="1">
      <alignment horizontal="center" vertical="center" wrapText="1"/>
    </xf>
    <xf numFmtId="0" fontId="47" fillId="4" borderId="8" xfId="0" applyFont="1" applyFill="1" applyBorder="1" applyAlignment="1">
      <alignment horizontal="center" vertical="center"/>
    </xf>
    <xf numFmtId="0" fontId="47" fillId="4" borderId="9" xfId="0" applyFont="1" applyFill="1" applyBorder="1" applyAlignment="1">
      <alignment horizontal="center" vertical="center"/>
    </xf>
    <xf numFmtId="0" fontId="47" fillId="4" borderId="10" xfId="0" applyFont="1" applyFill="1" applyBorder="1" applyAlignment="1">
      <alignment horizontal="center" vertical="center"/>
    </xf>
    <xf numFmtId="0" fontId="32" fillId="7" borderId="11" xfId="0" applyFont="1" applyFill="1" applyBorder="1" applyAlignment="1">
      <alignment horizontal="center" vertical="center" wrapText="1"/>
    </xf>
    <xf numFmtId="0" fontId="32" fillId="7" borderId="146" xfId="0" applyFont="1" applyFill="1" applyBorder="1" applyAlignment="1">
      <alignment horizontal="center" vertical="center" wrapText="1"/>
    </xf>
    <xf numFmtId="0" fontId="32" fillId="7" borderId="14" xfId="0" applyFont="1" applyFill="1" applyBorder="1" applyAlignment="1">
      <alignment horizontal="center" vertical="center" wrapText="1"/>
    </xf>
    <xf numFmtId="0" fontId="32" fillId="7" borderId="147" xfId="0" applyFont="1" applyFill="1" applyBorder="1" applyAlignment="1">
      <alignment horizontal="center" vertical="center" wrapText="1"/>
    </xf>
    <xf numFmtId="167" fontId="23" fillId="2" borderId="135" xfId="1" applyNumberFormat="1" applyFont="1" applyFill="1" applyBorder="1" applyAlignment="1">
      <alignment horizontal="center" vertical="center" wrapText="1"/>
    </xf>
    <xf numFmtId="0" fontId="20" fillId="0" borderId="72" xfId="0" applyFont="1" applyBorder="1" applyAlignment="1">
      <alignment horizontal="left" vertical="center" wrapText="1"/>
    </xf>
    <xf numFmtId="0" fontId="20" fillId="0" borderId="73" xfId="0" applyFont="1" applyBorder="1" applyAlignment="1">
      <alignment horizontal="left" vertical="center" wrapText="1"/>
    </xf>
    <xf numFmtId="0" fontId="20" fillId="0" borderId="74" xfId="0" applyFont="1" applyBorder="1" applyAlignment="1">
      <alignment horizontal="left" vertical="center" wrapText="1"/>
    </xf>
    <xf numFmtId="0" fontId="20" fillId="0" borderId="61" xfId="0" applyFont="1" applyBorder="1" applyAlignment="1">
      <alignment horizontal="left" vertical="center" wrapText="1"/>
    </xf>
    <xf numFmtId="0" fontId="20" fillId="0" borderId="62" xfId="0" applyFont="1" applyBorder="1" applyAlignment="1">
      <alignment horizontal="left" vertical="center" wrapText="1"/>
    </xf>
    <xf numFmtId="0" fontId="20" fillId="0" borderId="63" xfId="0" applyFont="1" applyBorder="1" applyAlignment="1">
      <alignment horizontal="left" vertical="center" wrapText="1"/>
    </xf>
    <xf numFmtId="0" fontId="35" fillId="0" borderId="8" xfId="0" applyFont="1" applyBorder="1" applyAlignment="1">
      <alignment horizontal="left" vertical="center" wrapText="1"/>
    </xf>
    <xf numFmtId="0" fontId="35" fillId="0" borderId="9" xfId="0" applyFont="1" applyBorder="1" applyAlignment="1">
      <alignment horizontal="left" vertical="center" wrapText="1"/>
    </xf>
    <xf numFmtId="0" fontId="35" fillId="0" borderId="10" xfId="0" applyFont="1" applyBorder="1" applyAlignment="1">
      <alignment horizontal="left" vertical="center" wrapText="1"/>
    </xf>
    <xf numFmtId="0" fontId="35" fillId="0" borderId="37" xfId="0" applyFont="1" applyBorder="1" applyAlignment="1">
      <alignment horizontal="center" vertical="center" wrapText="1"/>
    </xf>
    <xf numFmtId="0" fontId="35" fillId="0" borderId="38" xfId="0" applyFont="1" applyBorder="1" applyAlignment="1">
      <alignment horizontal="center" vertical="center" wrapText="1"/>
    </xf>
    <xf numFmtId="0" fontId="35" fillId="0" borderId="39" xfId="0" applyFont="1" applyBorder="1" applyAlignment="1">
      <alignment horizontal="center" vertical="center" wrapText="1"/>
    </xf>
    <xf numFmtId="0" fontId="35" fillId="0" borderId="40" xfId="0" applyFont="1" applyBorder="1" applyAlignment="1">
      <alignment horizontal="center" vertical="center" wrapText="1"/>
    </xf>
    <xf numFmtId="0" fontId="20" fillId="12" borderId="58" xfId="0" applyFont="1" applyFill="1" applyBorder="1" applyAlignment="1">
      <alignment horizontal="center" vertical="center" wrapText="1"/>
    </xf>
    <xf numFmtId="0" fontId="20" fillId="12" borderId="64" xfId="0" applyFont="1" applyFill="1" applyBorder="1" applyAlignment="1">
      <alignment horizontal="center" vertical="center" wrapText="1"/>
    </xf>
    <xf numFmtId="0" fontId="20" fillId="12" borderId="65" xfId="0" applyFont="1" applyFill="1" applyBorder="1" applyAlignment="1">
      <alignment horizontal="center" vertical="center" wrapText="1"/>
    </xf>
    <xf numFmtId="0" fontId="20" fillId="12" borderId="69" xfId="0" applyFont="1" applyFill="1" applyBorder="1" applyAlignment="1">
      <alignment horizontal="center" vertical="center" wrapText="1"/>
    </xf>
    <xf numFmtId="0" fontId="20" fillId="0" borderId="66" xfId="0" applyFont="1" applyBorder="1" applyAlignment="1">
      <alignment horizontal="left" vertical="center" wrapText="1"/>
    </xf>
    <xf numFmtId="0" fontId="20" fillId="0" borderId="67" xfId="0" applyFont="1" applyBorder="1" applyAlignment="1">
      <alignment horizontal="left" vertical="center" wrapText="1"/>
    </xf>
    <xf numFmtId="0" fontId="20" fillId="0" borderId="68" xfId="0" applyFont="1" applyBorder="1" applyAlignment="1">
      <alignment horizontal="left" vertical="center" wrapText="1"/>
    </xf>
    <xf numFmtId="0" fontId="20" fillId="10" borderId="41" xfId="0" applyFont="1" applyFill="1" applyBorder="1" applyAlignment="1">
      <alignment horizontal="center" vertical="center" wrapText="1"/>
    </xf>
    <xf numFmtId="0" fontId="20" fillId="10" borderId="42" xfId="0" applyFont="1" applyFill="1" applyBorder="1" applyAlignment="1">
      <alignment horizontal="center" vertical="center" wrapText="1"/>
    </xf>
    <xf numFmtId="0" fontId="20" fillId="10" borderId="43" xfId="0" applyFont="1" applyFill="1" applyBorder="1" applyAlignment="1">
      <alignment horizontal="center" vertical="center" wrapText="1"/>
    </xf>
    <xf numFmtId="0" fontId="35" fillId="11" borderId="41" xfId="0" applyFont="1" applyFill="1" applyBorder="1" applyAlignment="1">
      <alignment horizontal="center" vertical="center" wrapText="1"/>
    </xf>
    <xf numFmtId="0" fontId="35" fillId="11" borderId="44" xfId="0" applyFont="1" applyFill="1" applyBorder="1" applyAlignment="1">
      <alignment horizontal="center" vertical="center" wrapText="1"/>
    </xf>
    <xf numFmtId="0" fontId="20" fillId="11" borderId="45" xfId="0" applyFont="1" applyFill="1" applyBorder="1" applyAlignment="1">
      <alignment horizontal="center" vertical="center" wrapText="1"/>
    </xf>
    <xf numFmtId="0" fontId="20" fillId="11" borderId="46" xfId="0" applyFont="1" applyFill="1" applyBorder="1" applyAlignment="1">
      <alignment horizontal="center" vertical="center" wrapText="1"/>
    </xf>
    <xf numFmtId="0" fontId="20" fillId="11" borderId="47" xfId="0" applyFont="1" applyFill="1" applyBorder="1" applyAlignment="1">
      <alignment horizontal="center" vertical="center" wrapText="1"/>
    </xf>
    <xf numFmtId="0" fontId="71" fillId="22" borderId="117" xfId="0" applyFont="1" applyFill="1" applyBorder="1" applyAlignment="1">
      <alignment horizontal="center" vertical="center" wrapText="1"/>
    </xf>
    <xf numFmtId="0" fontId="71" fillId="22" borderId="116" xfId="0" applyFont="1" applyFill="1" applyBorder="1" applyAlignment="1">
      <alignment horizontal="center" vertical="center" wrapText="1"/>
    </xf>
    <xf numFmtId="0" fontId="71" fillId="22" borderId="120" xfId="0" applyFont="1" applyFill="1" applyBorder="1" applyAlignment="1">
      <alignment horizontal="center" vertical="center" wrapText="1"/>
    </xf>
    <xf numFmtId="0" fontId="69" fillId="23" borderId="117" xfId="0" applyFont="1" applyFill="1" applyBorder="1" applyAlignment="1">
      <alignment horizontal="center" vertical="center" wrapText="1"/>
    </xf>
    <xf numFmtId="0" fontId="69" fillId="23" borderId="0" xfId="0" applyFont="1" applyFill="1" applyBorder="1" applyAlignment="1">
      <alignment horizontal="center" vertical="center" wrapText="1"/>
    </xf>
    <xf numFmtId="0" fontId="69" fillId="23" borderId="153" xfId="0" applyFont="1" applyFill="1" applyBorder="1" applyAlignment="1">
      <alignment horizontal="center" vertical="center" wrapText="1"/>
    </xf>
    <xf numFmtId="0" fontId="105" fillId="17" borderId="0" xfId="0" applyFont="1" applyFill="1" applyAlignment="1">
      <alignment horizontal="center"/>
    </xf>
    <xf numFmtId="0" fontId="46" fillId="3" borderId="166" xfId="0" applyFont="1" applyFill="1" applyBorder="1" applyAlignment="1">
      <alignment horizontal="center" vertical="center"/>
    </xf>
    <xf numFmtId="0" fontId="46" fillId="3" borderId="19" xfId="0" applyFont="1" applyFill="1" applyBorder="1" applyAlignment="1">
      <alignment horizontal="center" vertical="center"/>
    </xf>
    <xf numFmtId="0" fontId="23" fillId="2" borderId="141" xfId="0" applyFont="1" applyFill="1" applyBorder="1" applyAlignment="1">
      <alignment horizontal="center" vertical="center" wrapText="1"/>
    </xf>
    <xf numFmtId="0" fontId="22" fillId="0" borderId="142" xfId="0" applyFont="1" applyBorder="1" applyAlignment="1">
      <alignment horizontal="left" vertical="center" wrapText="1"/>
    </xf>
    <xf numFmtId="165" fontId="22" fillId="2" borderId="142" xfId="0" applyNumberFormat="1" applyFont="1" applyFill="1" applyBorder="1" applyAlignment="1">
      <alignment vertical="center" wrapText="1"/>
    </xf>
    <xf numFmtId="3" fontId="36" fillId="9" borderId="142" xfId="0" applyNumberFormat="1" applyFont="1" applyFill="1" applyBorder="1" applyAlignment="1">
      <alignment horizontal="center" vertical="center"/>
    </xf>
    <xf numFmtId="0" fontId="22" fillId="2" borderId="14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left" wrapText="1"/>
    </xf>
    <xf numFmtId="0" fontId="18" fillId="0" borderId="2" xfId="0" applyFont="1" applyBorder="1" applyAlignment="1">
      <alignment horizontal="left" wrapText="1"/>
    </xf>
    <xf numFmtId="0" fontId="18" fillId="0" borderId="145" xfId="0" applyFont="1" applyBorder="1" applyAlignment="1">
      <alignment horizontal="left" wrapText="1"/>
    </xf>
    <xf numFmtId="0" fontId="68" fillId="25" borderId="128" xfId="0" applyFont="1" applyFill="1" applyBorder="1" applyAlignment="1">
      <alignment horizontal="center" vertical="center"/>
    </xf>
    <xf numFmtId="0" fontId="68" fillId="25" borderId="166" xfId="0" applyFont="1" applyFill="1" applyBorder="1" applyAlignment="1">
      <alignment horizontal="center" vertical="center"/>
    </xf>
    <xf numFmtId="0" fontId="68" fillId="25" borderId="126" xfId="0" applyFont="1" applyFill="1" applyBorder="1" applyAlignment="1">
      <alignment horizontal="center" vertical="center"/>
    </xf>
    <xf numFmtId="0" fontId="68" fillId="25" borderId="138" xfId="0" applyFont="1" applyFill="1" applyBorder="1" applyAlignment="1">
      <alignment horizontal="center" vertical="center"/>
    </xf>
    <xf numFmtId="0" fontId="68" fillId="0" borderId="132" xfId="0" applyFont="1" applyBorder="1" applyAlignment="1">
      <alignment horizontal="center" vertical="center" wrapText="1"/>
    </xf>
    <xf numFmtId="0" fontId="68" fillId="0" borderId="134" xfId="0" applyFont="1" applyBorder="1" applyAlignment="1">
      <alignment horizontal="center" vertical="center" wrapText="1"/>
    </xf>
    <xf numFmtId="0" fontId="22" fillId="2" borderId="128" xfId="0" applyFont="1" applyFill="1" applyBorder="1" applyAlignment="1">
      <alignment horizontal="left" vertical="top" wrapText="1"/>
    </xf>
    <xf numFmtId="0" fontId="22" fillId="2" borderId="166" xfId="0" applyFont="1" applyFill="1" applyBorder="1" applyAlignment="1">
      <alignment horizontal="left" vertical="top" wrapText="1"/>
    </xf>
    <xf numFmtId="3" fontId="22" fillId="9" borderId="128" xfId="0" applyNumberFormat="1" applyFont="1" applyFill="1" applyBorder="1" applyAlignment="1">
      <alignment horizontal="right" vertical="center"/>
    </xf>
    <xf numFmtId="3" fontId="22" fillId="9" borderId="166" xfId="0" applyNumberFormat="1" applyFont="1" applyFill="1" applyBorder="1" applyAlignment="1">
      <alignment horizontal="right" vertical="center"/>
    </xf>
    <xf numFmtId="3" fontId="68" fillId="25" borderId="128" xfId="0" applyNumberFormat="1" applyFont="1" applyFill="1" applyBorder="1" applyAlignment="1">
      <alignment horizontal="center" vertical="center"/>
    </xf>
    <xf numFmtId="3" fontId="68" fillId="25" borderId="166" xfId="0" applyNumberFormat="1" applyFont="1" applyFill="1" applyBorder="1" applyAlignment="1">
      <alignment horizontal="center" vertical="center"/>
    </xf>
    <xf numFmtId="0" fontId="69" fillId="6" borderId="117" xfId="0" applyFont="1" applyFill="1" applyBorder="1" applyAlignment="1">
      <alignment horizontal="center" vertical="center" textRotation="90" wrapText="1"/>
    </xf>
    <xf numFmtId="0" fontId="69" fillId="6" borderId="118" xfId="0" applyFont="1" applyFill="1" applyBorder="1" applyAlignment="1">
      <alignment horizontal="center" vertical="center" textRotation="90" wrapText="1"/>
    </xf>
    <xf numFmtId="0" fontId="69" fillId="6" borderId="128" xfId="0" applyFont="1" applyFill="1" applyBorder="1" applyAlignment="1">
      <alignment horizontal="center" vertical="center" wrapText="1"/>
    </xf>
    <xf numFmtId="0" fontId="69" fillId="6" borderId="151" xfId="0" applyFont="1" applyFill="1" applyBorder="1" applyAlignment="1">
      <alignment horizontal="center" vertical="center" wrapText="1"/>
    </xf>
    <xf numFmtId="0" fontId="69" fillId="6" borderId="116" xfId="0" applyFont="1" applyFill="1" applyBorder="1" applyAlignment="1">
      <alignment horizontal="center" vertical="center" wrapText="1"/>
    </xf>
    <xf numFmtId="0" fontId="69" fillId="6" borderId="153" xfId="0" applyFont="1" applyFill="1" applyBorder="1" applyAlignment="1">
      <alignment horizontal="center" vertical="center" wrapText="1"/>
    </xf>
    <xf numFmtId="0" fontId="96" fillId="6" borderId="128" xfId="0" applyFont="1" applyFill="1" applyBorder="1" applyAlignment="1">
      <alignment horizontal="center" vertical="center" textRotation="90" wrapText="1"/>
    </xf>
    <xf numFmtId="0" fontId="96" fillId="6" borderId="151" xfId="0" applyFont="1" applyFill="1" applyBorder="1" applyAlignment="1">
      <alignment horizontal="center" vertical="center" textRotation="90" wrapText="1"/>
    </xf>
    <xf numFmtId="0" fontId="96" fillId="6" borderId="150" xfId="0" applyFont="1" applyFill="1" applyBorder="1" applyAlignment="1">
      <alignment horizontal="center" vertical="center" textRotation="90" wrapText="1"/>
    </xf>
    <xf numFmtId="0" fontId="96" fillId="6" borderId="120" xfId="0" applyFont="1" applyFill="1" applyBorder="1" applyAlignment="1">
      <alignment horizontal="center" vertical="center" textRotation="90" wrapText="1"/>
    </xf>
    <xf numFmtId="0" fontId="96" fillId="6" borderId="155" xfId="0" applyFont="1" applyFill="1" applyBorder="1" applyAlignment="1">
      <alignment horizontal="center" vertical="center" textRotation="90" wrapText="1"/>
    </xf>
    <xf numFmtId="0" fontId="75" fillId="6" borderId="119" xfId="0" applyFont="1" applyFill="1" applyBorder="1" applyAlignment="1">
      <alignment horizontal="center" vertical="center" wrapText="1"/>
    </xf>
    <xf numFmtId="0" fontId="75" fillId="6" borderId="149" xfId="0" applyFont="1" applyFill="1" applyBorder="1" applyAlignment="1">
      <alignment horizontal="center" vertical="center" wrapText="1"/>
    </xf>
    <xf numFmtId="0" fontId="75" fillId="6" borderId="132" xfId="0" applyFont="1" applyFill="1" applyBorder="1" applyAlignment="1">
      <alignment horizontal="center" vertical="center" wrapText="1"/>
    </xf>
    <xf numFmtId="0" fontId="75" fillId="6" borderId="154" xfId="0" applyFont="1" applyFill="1" applyBorder="1" applyAlignment="1">
      <alignment horizontal="center" vertical="center" wrapText="1"/>
    </xf>
    <xf numFmtId="0" fontId="75" fillId="6" borderId="120" xfId="0" applyFont="1" applyFill="1" applyBorder="1" applyAlignment="1">
      <alignment horizontal="center" vertical="center" wrapText="1"/>
    </xf>
    <xf numFmtId="0" fontId="75" fillId="6" borderId="155" xfId="0" applyFont="1" applyFill="1" applyBorder="1" applyAlignment="1">
      <alignment horizontal="center" vertical="center" wrapText="1"/>
    </xf>
    <xf numFmtId="0" fontId="45" fillId="0" borderId="123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3" fontId="45" fillId="9" borderId="21" xfId="0" applyNumberFormat="1" applyFont="1" applyFill="1" applyBorder="1" applyAlignment="1">
      <alignment horizontal="right" vertical="center"/>
    </xf>
    <xf numFmtId="0" fontId="6" fillId="2" borderId="165" xfId="0" applyFont="1" applyFill="1" applyBorder="1" applyAlignment="1">
      <alignment horizontal="center" vertical="center" wrapText="1"/>
    </xf>
    <xf numFmtId="0" fontId="6" fillId="2" borderId="166" xfId="0" applyFont="1" applyFill="1" applyBorder="1" applyAlignment="1">
      <alignment horizontal="center" vertical="center" wrapText="1"/>
    </xf>
    <xf numFmtId="0" fontId="3" fillId="0" borderId="9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6" fillId="2" borderId="131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3" fontId="15" fillId="2" borderId="142" xfId="0" applyNumberFormat="1" applyFont="1" applyFill="1" applyBorder="1" applyAlignment="1">
      <alignment horizontal="center" vertical="center"/>
    </xf>
    <xf numFmtId="0" fontId="21" fillId="0" borderId="165" xfId="0" applyFont="1" applyBorder="1" applyAlignment="1">
      <alignment horizontal="left" vertical="center" wrapText="1"/>
    </xf>
    <xf numFmtId="0" fontId="21" fillId="0" borderId="166" xfId="0" applyFont="1" applyBorder="1" applyAlignment="1">
      <alignment horizontal="left" vertical="center" wrapText="1"/>
    </xf>
    <xf numFmtId="3" fontId="45" fillId="2" borderId="165" xfId="0" applyNumberFormat="1" applyFont="1" applyFill="1" applyBorder="1" applyAlignment="1">
      <alignment horizontal="right" vertical="center"/>
    </xf>
    <xf numFmtId="3" fontId="45" fillId="2" borderId="166" xfId="0" applyNumberFormat="1" applyFont="1" applyFill="1" applyBorder="1" applyAlignment="1">
      <alignment horizontal="right" vertical="center"/>
    </xf>
    <xf numFmtId="0" fontId="3" fillId="0" borderId="123" xfId="0" applyFont="1" applyBorder="1" applyAlignment="1">
      <alignment horizontal="center" vertical="center" wrapText="1"/>
    </xf>
    <xf numFmtId="0" fontId="15" fillId="18" borderId="21" xfId="0" applyFont="1" applyFill="1" applyBorder="1" applyAlignment="1">
      <alignment horizontal="center" vertical="center"/>
    </xf>
    <xf numFmtId="0" fontId="15" fillId="18" borderId="17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67" fillId="25" borderId="119" xfId="0" applyFont="1" applyFill="1" applyBorder="1" applyAlignment="1">
      <alignment horizontal="center" vertical="center"/>
    </xf>
    <xf numFmtId="0" fontId="67" fillId="25" borderId="162" xfId="0" applyFont="1" applyFill="1" applyBorder="1" applyAlignment="1">
      <alignment horizontal="center" vertical="center"/>
    </xf>
    <xf numFmtId="0" fontId="61" fillId="25" borderId="123" xfId="0" applyFont="1" applyFill="1" applyBorder="1" applyAlignment="1">
      <alignment horizontal="center" vertical="center"/>
    </xf>
    <xf numFmtId="0" fontId="61" fillId="25" borderId="136" xfId="0" applyFont="1" applyFill="1" applyBorder="1" applyAlignment="1">
      <alignment horizontal="center" vertical="center"/>
    </xf>
    <xf numFmtId="0" fontId="13" fillId="0" borderId="56" xfId="0" applyFont="1" applyBorder="1" applyAlignment="1">
      <alignment horizontal="center" vertical="center" wrapText="1"/>
    </xf>
    <xf numFmtId="0" fontId="13" fillId="0" borderId="57" xfId="0" applyFont="1" applyBorder="1" applyAlignment="1">
      <alignment horizontal="center" vertical="center" wrapText="1"/>
    </xf>
    <xf numFmtId="0" fontId="13" fillId="11" borderId="41" xfId="0" applyFont="1" applyFill="1" applyBorder="1" applyAlignment="1">
      <alignment horizontal="center" vertical="center" wrapText="1"/>
    </xf>
    <xf numFmtId="0" fontId="13" fillId="11" borderId="42" xfId="0" applyFont="1" applyFill="1" applyBorder="1" applyAlignment="1">
      <alignment horizontal="center" vertical="center" wrapText="1"/>
    </xf>
    <xf numFmtId="0" fontId="13" fillId="11" borderId="43" xfId="0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3" fillId="0" borderId="46" xfId="0" applyFont="1" applyBorder="1" applyAlignment="1">
      <alignment horizontal="center" vertical="center" wrapText="1"/>
    </xf>
    <xf numFmtId="0" fontId="13" fillId="0" borderId="47" xfId="0" applyFont="1" applyBorder="1" applyAlignment="1">
      <alignment horizontal="center" vertical="center" wrapText="1"/>
    </xf>
    <xf numFmtId="0" fontId="82" fillId="22" borderId="117" xfId="0" applyFont="1" applyFill="1" applyBorder="1" applyAlignment="1">
      <alignment horizontal="center" vertical="center" wrapText="1"/>
    </xf>
    <xf numFmtId="0" fontId="82" fillId="22" borderId="116" xfId="0" applyFont="1" applyFill="1" applyBorder="1" applyAlignment="1">
      <alignment horizontal="center" vertical="center" wrapText="1"/>
    </xf>
    <xf numFmtId="0" fontId="82" fillId="22" borderId="120" xfId="0" applyFont="1" applyFill="1" applyBorder="1" applyAlignment="1">
      <alignment horizontal="center" vertical="center" wrapText="1"/>
    </xf>
    <xf numFmtId="0" fontId="82" fillId="22" borderId="113" xfId="0" applyFont="1" applyFill="1" applyBorder="1" applyAlignment="1">
      <alignment horizontal="center" vertical="center" wrapText="1"/>
    </xf>
    <xf numFmtId="0" fontId="82" fillId="22" borderId="115" xfId="0" applyFont="1" applyFill="1" applyBorder="1" applyAlignment="1">
      <alignment horizontal="center" vertical="center" wrapText="1"/>
    </xf>
    <xf numFmtId="0" fontId="82" fillId="22" borderId="114" xfId="0" applyFont="1" applyFill="1" applyBorder="1" applyAlignment="1">
      <alignment horizontal="center" vertical="center" wrapText="1"/>
    </xf>
    <xf numFmtId="0" fontId="84" fillId="25" borderId="123" xfId="0" applyFont="1" applyFill="1" applyBorder="1" applyAlignment="1">
      <alignment horizontal="center" vertical="center" wrapText="1"/>
    </xf>
    <xf numFmtId="0" fontId="84" fillId="25" borderId="136" xfId="0" applyFont="1" applyFill="1" applyBorder="1" applyAlignment="1">
      <alignment horizontal="center" vertical="center" wrapText="1"/>
    </xf>
    <xf numFmtId="0" fontId="61" fillId="25" borderId="125" xfId="0" applyFont="1" applyFill="1" applyBorder="1" applyAlignment="1">
      <alignment horizontal="center" vertical="center"/>
    </xf>
    <xf numFmtId="0" fontId="61" fillId="25" borderId="138" xfId="0" applyFont="1" applyFill="1" applyBorder="1" applyAlignment="1">
      <alignment horizontal="center" vertical="center"/>
    </xf>
    <xf numFmtId="0" fontId="22" fillId="2" borderId="21" xfId="0" applyFont="1" applyFill="1" applyBorder="1" applyAlignment="1">
      <alignment horizontal="left" vertical="center" wrapText="1"/>
    </xf>
    <xf numFmtId="3" fontId="22" fillId="9" borderId="21" xfId="0" applyNumberFormat="1" applyFont="1" applyFill="1" applyBorder="1" applyAlignment="1">
      <alignment horizontal="right" vertical="center"/>
    </xf>
    <xf numFmtId="0" fontId="5" fillId="4" borderId="117" xfId="0" applyFont="1" applyFill="1" applyBorder="1" applyAlignment="1">
      <alignment horizontal="center" vertical="center" wrapText="1"/>
    </xf>
    <xf numFmtId="0" fontId="5" fillId="4" borderId="12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110" xfId="0" applyFont="1" applyFill="1" applyBorder="1" applyAlignment="1">
      <alignment horizontal="center" vertical="center" wrapText="1"/>
    </xf>
    <xf numFmtId="0" fontId="5" fillId="4" borderId="116" xfId="0" applyFont="1" applyFill="1" applyBorder="1" applyAlignment="1">
      <alignment horizontal="center" vertical="center"/>
    </xf>
    <xf numFmtId="0" fontId="5" fillId="4" borderId="120" xfId="0" applyFont="1" applyFill="1" applyBorder="1" applyAlignment="1">
      <alignment horizontal="center" vertical="center"/>
    </xf>
    <xf numFmtId="0" fontId="2" fillId="5" borderId="119" xfId="0" applyFont="1" applyFill="1" applyBorder="1" applyAlignment="1">
      <alignment horizontal="center" vertical="center" wrapText="1"/>
    </xf>
    <xf numFmtId="0" fontId="2" fillId="5" borderId="122" xfId="0" applyFont="1" applyFill="1" applyBorder="1" applyAlignment="1">
      <alignment horizontal="center" vertical="center" wrapText="1"/>
    </xf>
    <xf numFmtId="0" fontId="5" fillId="4" borderId="117" xfId="0" applyFont="1" applyFill="1" applyBorder="1" applyAlignment="1">
      <alignment horizontal="center" vertical="center"/>
    </xf>
    <xf numFmtId="0" fontId="5" fillId="4" borderId="132" xfId="0" applyFont="1" applyFill="1" applyBorder="1" applyAlignment="1">
      <alignment horizontal="center" vertical="center"/>
    </xf>
    <xf numFmtId="0" fontId="5" fillId="4" borderId="128" xfId="0" applyFont="1" applyFill="1" applyBorder="1" applyAlignment="1">
      <alignment horizontal="center" vertical="center"/>
    </xf>
    <xf numFmtId="0" fontId="5" fillId="4" borderId="172" xfId="0" applyFont="1" applyFill="1" applyBorder="1" applyAlignment="1">
      <alignment horizontal="center" vertical="center"/>
    </xf>
    <xf numFmtId="3" fontId="15" fillId="2" borderId="166" xfId="0" applyNumberFormat="1" applyFont="1" applyFill="1" applyBorder="1" applyAlignment="1">
      <alignment horizontal="center" vertical="center"/>
    </xf>
    <xf numFmtId="0" fontId="15" fillId="2" borderId="142" xfId="0" applyFont="1" applyFill="1" applyBorder="1" applyAlignment="1">
      <alignment horizontal="center" vertical="center"/>
    </xf>
    <xf numFmtId="0" fontId="112" fillId="15" borderId="113" xfId="0" applyFont="1" applyFill="1" applyBorder="1" applyAlignment="1">
      <alignment horizontal="center" vertical="center"/>
    </xf>
    <xf numFmtId="0" fontId="112" fillId="15" borderId="111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 wrapText="1"/>
    </xf>
    <xf numFmtId="0" fontId="21" fillId="0" borderId="21" xfId="0" applyFont="1" applyBorder="1" applyAlignment="1">
      <alignment horizontal="left" vertical="center" wrapText="1"/>
    </xf>
    <xf numFmtId="0" fontId="6" fillId="2" borderId="123" xfId="0" applyFont="1" applyFill="1" applyBorder="1" applyAlignment="1">
      <alignment horizontal="center" vertical="center" wrapText="1"/>
    </xf>
    <xf numFmtId="0" fontId="6" fillId="2" borderId="93" xfId="0" applyFont="1" applyFill="1" applyBorder="1" applyAlignment="1">
      <alignment horizontal="center" vertical="center" wrapText="1"/>
    </xf>
    <xf numFmtId="3" fontId="45" fillId="2" borderId="75" xfId="0" applyNumberFormat="1" applyFont="1" applyFill="1" applyBorder="1" applyAlignment="1">
      <alignment horizontal="right" vertical="center"/>
    </xf>
    <xf numFmtId="0" fontId="45" fillId="2" borderId="3" xfId="0" applyFont="1" applyFill="1" applyBorder="1" applyAlignment="1">
      <alignment horizontal="right" vertical="center"/>
    </xf>
    <xf numFmtId="0" fontId="45" fillId="0" borderId="93" xfId="0" applyFont="1" applyBorder="1" applyAlignment="1">
      <alignment horizontal="center" vertical="center" wrapText="1"/>
    </xf>
    <xf numFmtId="0" fontId="22" fillId="2" borderId="35" xfId="0" applyFont="1" applyFill="1" applyBorder="1" applyAlignment="1">
      <alignment horizontal="left" vertical="center" wrapText="1"/>
    </xf>
    <xf numFmtId="0" fontId="22" fillId="2" borderId="17" xfId="0" applyFont="1" applyFill="1" applyBorder="1" applyAlignment="1">
      <alignment horizontal="left" vertical="center" wrapText="1"/>
    </xf>
    <xf numFmtId="3" fontId="45" fillId="2" borderId="3" xfId="0" applyNumberFormat="1" applyFont="1" applyFill="1" applyBorder="1" applyAlignment="1">
      <alignment horizontal="right" vertical="center"/>
    </xf>
    <xf numFmtId="0" fontId="6" fillId="2" borderId="3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3" fillId="0" borderId="72" xfId="0" applyFont="1" applyBorder="1" applyAlignment="1">
      <alignment horizontal="center" vertical="center" wrapText="1"/>
    </xf>
    <xf numFmtId="0" fontId="13" fillId="0" borderId="73" xfId="0" applyFont="1" applyBorder="1" applyAlignment="1">
      <alignment horizontal="center" vertical="center" wrapText="1"/>
    </xf>
    <xf numFmtId="0" fontId="13" fillId="0" borderId="74" xfId="0" applyFont="1" applyBorder="1" applyAlignment="1">
      <alignment horizontal="center" vertical="center" wrapText="1"/>
    </xf>
    <xf numFmtId="0" fontId="13" fillId="12" borderId="8" xfId="0" applyFont="1" applyFill="1" applyBorder="1" applyAlignment="1">
      <alignment horizontal="center" vertical="center" wrapText="1"/>
    </xf>
    <xf numFmtId="0" fontId="13" fillId="12" borderId="9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1" fillId="11" borderId="8" xfId="0" applyFont="1" applyFill="1" applyBorder="1" applyAlignment="1">
      <alignment horizontal="center" vertical="center" wrapText="1"/>
    </xf>
    <xf numFmtId="0" fontId="11" fillId="11" borderId="83" xfId="0" applyFont="1" applyFill="1" applyBorder="1" applyAlignment="1">
      <alignment horizontal="center" vertical="center" wrapText="1"/>
    </xf>
    <xf numFmtId="0" fontId="13" fillId="11" borderId="84" xfId="0" applyFont="1" applyFill="1" applyBorder="1" applyAlignment="1">
      <alignment horizontal="center" vertical="center" wrapText="1"/>
    </xf>
    <xf numFmtId="0" fontId="13" fillId="11" borderId="9" xfId="0" applyFont="1" applyFill="1" applyBorder="1" applyAlignment="1">
      <alignment horizontal="center" vertical="center" wrapText="1"/>
    </xf>
    <xf numFmtId="0" fontId="13" fillId="11" borderId="10" xfId="0" applyFont="1" applyFill="1" applyBorder="1" applyAlignment="1">
      <alignment horizontal="center" vertical="center" wrapText="1"/>
    </xf>
    <xf numFmtId="0" fontId="13" fillId="10" borderId="8" xfId="0" applyFont="1" applyFill="1" applyBorder="1" applyAlignment="1">
      <alignment horizontal="center" vertical="center" wrapText="1"/>
    </xf>
    <xf numFmtId="0" fontId="13" fillId="10" borderId="9" xfId="0" applyFont="1" applyFill="1" applyBorder="1" applyAlignment="1">
      <alignment horizontal="center" vertical="center" wrapText="1"/>
    </xf>
    <xf numFmtId="0" fontId="13" fillId="10" borderId="10" xfId="0" applyFont="1" applyFill="1" applyBorder="1" applyAlignment="1">
      <alignment horizontal="center" vertical="center" wrapText="1"/>
    </xf>
    <xf numFmtId="0" fontId="13" fillId="0" borderId="86" xfId="0" applyFont="1" applyBorder="1" applyAlignment="1">
      <alignment horizontal="center" vertical="center" wrapText="1"/>
    </xf>
    <xf numFmtId="0" fontId="13" fillId="0" borderId="87" xfId="0" applyFont="1" applyBorder="1" applyAlignment="1">
      <alignment horizontal="center" vertical="center" wrapText="1"/>
    </xf>
    <xf numFmtId="0" fontId="13" fillId="0" borderId="88" xfId="0" applyFont="1" applyBorder="1" applyAlignment="1">
      <alignment horizontal="center" vertical="center" wrapText="1"/>
    </xf>
    <xf numFmtId="0" fontId="13" fillId="12" borderId="10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89" xfId="0" applyFont="1" applyBorder="1" applyAlignment="1">
      <alignment horizontal="center" vertical="center" wrapText="1"/>
    </xf>
    <xf numFmtId="0" fontId="13" fillId="0" borderId="50" xfId="0" applyFont="1" applyBorder="1" applyAlignment="1">
      <alignment horizontal="center" vertical="center" wrapText="1"/>
    </xf>
    <xf numFmtId="0" fontId="13" fillId="0" borderId="51" xfId="0" applyFont="1" applyBorder="1" applyAlignment="1">
      <alignment horizontal="center" vertical="center" wrapText="1"/>
    </xf>
    <xf numFmtId="0" fontId="13" fillId="0" borderId="52" xfId="0" applyFont="1" applyBorder="1" applyAlignment="1">
      <alignment horizontal="center" vertical="center" wrapText="1"/>
    </xf>
    <xf numFmtId="0" fontId="13" fillId="0" borderId="67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81" fillId="6" borderId="132" xfId="0" applyFont="1" applyFill="1" applyBorder="1" applyAlignment="1">
      <alignment horizontal="center" vertical="center" textRotation="90" wrapText="1"/>
    </xf>
    <xf numFmtId="0" fontId="81" fillId="6" borderId="124" xfId="0" applyFont="1" applyFill="1" applyBorder="1" applyAlignment="1">
      <alignment horizontal="center" vertical="center" textRotation="90" wrapText="1"/>
    </xf>
    <xf numFmtId="0" fontId="101" fillId="6" borderId="128" xfId="0" applyFont="1" applyFill="1" applyBorder="1" applyAlignment="1">
      <alignment horizontal="center" vertical="center" wrapText="1"/>
    </xf>
    <xf numFmtId="0" fontId="101" fillId="6" borderId="151" xfId="0" applyFont="1" applyFill="1" applyBorder="1" applyAlignment="1">
      <alignment horizontal="center" vertical="center" wrapText="1"/>
    </xf>
    <xf numFmtId="0" fontId="98" fillId="6" borderId="132" xfId="0" applyFont="1" applyFill="1" applyBorder="1" applyAlignment="1">
      <alignment horizontal="center" vertical="center" wrapText="1"/>
    </xf>
    <xf numFmtId="0" fontId="98" fillId="6" borderId="154" xfId="0" applyFont="1" applyFill="1" applyBorder="1" applyAlignment="1">
      <alignment horizontal="center" vertical="center" wrapText="1"/>
    </xf>
    <xf numFmtId="0" fontId="98" fillId="6" borderId="127" xfId="0" applyFont="1" applyFill="1" applyBorder="1" applyAlignment="1">
      <alignment horizontal="center" vertical="center" wrapText="1"/>
    </xf>
    <xf numFmtId="0" fontId="98" fillId="6" borderId="150" xfId="0" applyFont="1" applyFill="1" applyBorder="1" applyAlignment="1">
      <alignment horizontal="center" vertical="center" wrapText="1"/>
    </xf>
    <xf numFmtId="0" fontId="98" fillId="6" borderId="124" xfId="0" applyFont="1" applyFill="1" applyBorder="1" applyAlignment="1">
      <alignment horizontal="center" vertical="center" wrapText="1"/>
    </xf>
    <xf numFmtId="0" fontId="98" fillId="6" borderId="126" xfId="0" applyFont="1" applyFill="1" applyBorder="1" applyAlignment="1">
      <alignment horizontal="center" vertical="center" wrapText="1"/>
    </xf>
    <xf numFmtId="0" fontId="98" fillId="6" borderId="125" xfId="0" applyFont="1" applyFill="1" applyBorder="1" applyAlignment="1">
      <alignment horizontal="center" vertical="center" wrapText="1"/>
    </xf>
    <xf numFmtId="0" fontId="101" fillId="23" borderId="119" xfId="0" applyFont="1" applyFill="1" applyBorder="1" applyAlignment="1">
      <alignment horizontal="center" vertical="center" wrapText="1"/>
    </xf>
    <xf numFmtId="0" fontId="101" fillId="23" borderId="122" xfId="0" applyFont="1" applyFill="1" applyBorder="1" applyAlignment="1">
      <alignment horizontal="center" vertical="center" wrapText="1"/>
    </xf>
    <xf numFmtId="0" fontId="101" fillId="23" borderId="149" xfId="0" applyFont="1" applyFill="1" applyBorder="1" applyAlignment="1">
      <alignment horizontal="center" vertical="center" wrapText="1"/>
    </xf>
    <xf numFmtId="0" fontId="102" fillId="22" borderId="113" xfId="0" applyFont="1" applyFill="1" applyBorder="1" applyAlignment="1">
      <alignment horizontal="center" vertical="center" wrapText="1"/>
    </xf>
    <xf numFmtId="0" fontId="102" fillId="22" borderId="115" xfId="0" applyFont="1" applyFill="1" applyBorder="1" applyAlignment="1">
      <alignment horizontal="center" vertical="center" wrapText="1"/>
    </xf>
    <xf numFmtId="0" fontId="102" fillId="22" borderId="114" xfId="0" applyFont="1" applyFill="1" applyBorder="1" applyAlignment="1">
      <alignment horizontal="center" vertical="center" wrapText="1"/>
    </xf>
    <xf numFmtId="165" fontId="45" fillId="2" borderId="21" xfId="0" applyNumberFormat="1" applyFont="1" applyFill="1" applyBorder="1" applyAlignment="1">
      <alignment horizontal="right" vertical="center" wrapText="1"/>
    </xf>
    <xf numFmtId="0" fontId="67" fillId="25" borderId="164" xfId="0" applyFont="1" applyFill="1" applyBorder="1" applyAlignment="1">
      <alignment horizontal="center" vertical="center"/>
    </xf>
    <xf numFmtId="0" fontId="84" fillId="25" borderId="130" xfId="0" applyFont="1" applyFill="1" applyBorder="1" applyAlignment="1">
      <alignment horizontal="center" vertical="center" wrapText="1"/>
    </xf>
    <xf numFmtId="0" fontId="61" fillId="25" borderId="130" xfId="0" applyFont="1" applyFill="1" applyBorder="1" applyAlignment="1">
      <alignment horizontal="center" vertical="center"/>
    </xf>
    <xf numFmtId="0" fontId="61" fillId="25" borderId="147" xfId="0" applyFont="1" applyFill="1" applyBorder="1" applyAlignment="1">
      <alignment horizontal="center" vertical="center"/>
    </xf>
    <xf numFmtId="0" fontId="22" fillId="2" borderId="165" xfId="0" applyFont="1" applyFill="1" applyBorder="1" applyAlignment="1">
      <alignment horizontal="left" vertical="center" wrapText="1"/>
    </xf>
    <xf numFmtId="0" fontId="22" fillId="2" borderId="123" xfId="0" applyFont="1" applyFill="1" applyBorder="1" applyAlignment="1">
      <alignment horizontal="left" vertical="center" wrapText="1"/>
    </xf>
    <xf numFmtId="3" fontId="45" fillId="2" borderId="123" xfId="0" applyNumberFormat="1" applyFont="1" applyFill="1" applyBorder="1" applyAlignment="1">
      <alignment horizontal="right" vertical="center"/>
    </xf>
    <xf numFmtId="0" fontId="6" fillId="2" borderId="112" xfId="0" applyFont="1" applyFill="1" applyBorder="1" applyAlignment="1">
      <alignment horizontal="center" vertical="center"/>
    </xf>
    <xf numFmtId="3" fontId="15" fillId="2" borderId="165" xfId="0" applyNumberFormat="1" applyFont="1" applyFill="1" applyBorder="1" applyAlignment="1">
      <alignment horizontal="center" vertical="center"/>
    </xf>
    <xf numFmtId="0" fontId="98" fillId="6" borderId="152" xfId="0" applyFont="1" applyFill="1" applyBorder="1" applyAlignment="1">
      <alignment horizontal="center" vertical="center" wrapText="1"/>
    </xf>
    <xf numFmtId="0" fontId="96" fillId="6" borderId="132" xfId="0" applyFont="1" applyFill="1" applyBorder="1" applyAlignment="1">
      <alignment horizontal="center" vertical="center" textRotation="90" wrapText="1"/>
    </xf>
    <xf numFmtId="0" fontId="96" fillId="6" borderId="154" xfId="0" applyFont="1" applyFill="1" applyBorder="1" applyAlignment="1">
      <alignment horizontal="center" vertical="center" textRotation="90" wrapText="1"/>
    </xf>
    <xf numFmtId="0" fontId="97" fillId="7" borderId="132" xfId="0" applyFont="1" applyFill="1" applyBorder="1" applyAlignment="1">
      <alignment horizontal="center" vertical="center" wrapText="1"/>
    </xf>
    <xf numFmtId="0" fontId="97" fillId="7" borderId="154" xfId="0" applyFont="1" applyFill="1" applyBorder="1" applyAlignment="1">
      <alignment horizontal="center" vertical="center" wrapText="1"/>
    </xf>
    <xf numFmtId="0" fontId="96" fillId="6" borderId="116" xfId="0" applyFont="1" applyFill="1" applyBorder="1" applyAlignment="1">
      <alignment horizontal="center" vertical="center" textRotation="90" wrapText="1"/>
    </xf>
    <xf numFmtId="0" fontId="96" fillId="6" borderId="153" xfId="0" applyFont="1" applyFill="1" applyBorder="1" applyAlignment="1">
      <alignment horizontal="center" vertical="center" textRotation="90" wrapText="1"/>
    </xf>
    <xf numFmtId="0" fontId="97" fillId="7" borderId="139" xfId="0" applyFont="1" applyFill="1" applyBorder="1" applyAlignment="1">
      <alignment horizontal="center" vertical="center" wrapText="1"/>
    </xf>
    <xf numFmtId="0" fontId="97" fillId="7" borderId="157" xfId="0" applyFont="1" applyFill="1" applyBorder="1" applyAlignment="1">
      <alignment horizontal="center" vertical="center" wrapText="1"/>
    </xf>
    <xf numFmtId="0" fontId="97" fillId="7" borderId="128" xfId="0" applyFont="1" applyFill="1" applyBorder="1" applyAlignment="1">
      <alignment horizontal="center" vertical="center" wrapText="1"/>
    </xf>
    <xf numFmtId="0" fontId="97" fillId="7" borderId="151" xfId="0" applyFont="1" applyFill="1" applyBorder="1" applyAlignment="1">
      <alignment horizontal="center" vertical="center" wrapText="1"/>
    </xf>
    <xf numFmtId="165" fontId="22" fillId="2" borderId="165" xfId="1" applyNumberFormat="1" applyFont="1" applyFill="1" applyBorder="1" applyAlignment="1">
      <alignment horizontal="center" vertical="center"/>
    </xf>
    <xf numFmtId="165" fontId="22" fillId="2" borderId="166" xfId="1" applyNumberFormat="1" applyFont="1" applyFill="1" applyBorder="1" applyAlignment="1">
      <alignment horizontal="center" vertical="center"/>
    </xf>
    <xf numFmtId="3" fontId="22" fillId="2" borderId="165" xfId="0" applyNumberFormat="1" applyFont="1" applyFill="1" applyBorder="1" applyAlignment="1">
      <alignment horizontal="center" vertical="center"/>
    </xf>
    <xf numFmtId="3" fontId="22" fillId="2" borderId="166" xfId="0" applyNumberFormat="1" applyFont="1" applyFill="1" applyBorder="1" applyAlignment="1">
      <alignment horizontal="center" vertical="center"/>
    </xf>
    <xf numFmtId="0" fontId="22" fillId="2" borderId="165" xfId="0" applyFont="1" applyFill="1" applyBorder="1" applyAlignment="1">
      <alignment horizontal="center" vertical="center"/>
    </xf>
    <xf numFmtId="0" fontId="22" fillId="2" borderId="166" xfId="0" applyFont="1" applyFill="1" applyBorder="1" applyAlignment="1">
      <alignment horizontal="center" vertical="center"/>
    </xf>
    <xf numFmtId="0" fontId="22" fillId="2" borderId="147" xfId="0" applyFont="1" applyFill="1" applyBorder="1" applyAlignment="1">
      <alignment horizontal="center" vertical="center"/>
    </xf>
    <xf numFmtId="0" fontId="22" fillId="2" borderId="138" xfId="0" applyFont="1" applyFill="1" applyBorder="1" applyAlignment="1">
      <alignment horizontal="center" vertical="center"/>
    </xf>
    <xf numFmtId="0" fontId="44" fillId="0" borderId="86" xfId="0" applyFont="1" applyBorder="1" applyAlignment="1">
      <alignment horizontal="center" vertical="center" wrapText="1"/>
    </xf>
    <xf numFmtId="0" fontId="44" fillId="0" borderId="87" xfId="0" applyFont="1" applyBorder="1" applyAlignment="1">
      <alignment horizontal="center" vertical="center" wrapText="1"/>
    </xf>
    <xf numFmtId="0" fontId="44" fillId="0" borderId="88" xfId="0" applyFont="1" applyBorder="1" applyAlignment="1">
      <alignment horizontal="center" vertical="center" wrapText="1"/>
    </xf>
    <xf numFmtId="0" fontId="55" fillId="16" borderId="0" xfId="0" applyFont="1" applyFill="1" applyAlignment="1">
      <alignment horizontal="center" vertical="top" wrapText="1"/>
    </xf>
    <xf numFmtId="0" fontId="57" fillId="4" borderId="41" xfId="0" applyFont="1" applyFill="1" applyBorder="1" applyAlignment="1">
      <alignment horizontal="center" vertical="center" wrapText="1"/>
    </xf>
    <xf numFmtId="0" fontId="57" fillId="4" borderId="42" xfId="0" applyFont="1" applyFill="1" applyBorder="1" applyAlignment="1">
      <alignment horizontal="center" vertical="center" wrapText="1"/>
    </xf>
    <xf numFmtId="0" fontId="57" fillId="4" borderId="43" xfId="0" applyFont="1" applyFill="1" applyBorder="1" applyAlignment="1">
      <alignment horizontal="center" vertical="center" wrapText="1"/>
    </xf>
    <xf numFmtId="0" fontId="31" fillId="5" borderId="7" xfId="0" applyFont="1" applyFill="1" applyBorder="1" applyAlignment="1">
      <alignment horizontal="center" vertical="center" wrapText="1"/>
    </xf>
    <xf numFmtId="0" fontId="31" fillId="5" borderId="15" xfId="0" applyFont="1" applyFill="1" applyBorder="1" applyAlignment="1">
      <alignment horizontal="center" vertical="center" wrapText="1"/>
    </xf>
    <xf numFmtId="0" fontId="57" fillId="4" borderId="11" xfId="0" applyFont="1" applyFill="1" applyBorder="1" applyAlignment="1">
      <alignment horizontal="center" vertical="center" wrapText="1"/>
    </xf>
    <xf numFmtId="0" fontId="57" fillId="4" borderId="80" xfId="0" applyFont="1" applyFill="1" applyBorder="1" applyAlignment="1">
      <alignment horizontal="center" vertical="center" wrapText="1"/>
    </xf>
    <xf numFmtId="0" fontId="57" fillId="4" borderId="81" xfId="0" applyFont="1" applyFill="1" applyBorder="1" applyAlignment="1">
      <alignment horizontal="center" vertical="center" wrapText="1"/>
    </xf>
    <xf numFmtId="0" fontId="57" fillId="4" borderId="9" xfId="0" applyFont="1" applyFill="1" applyBorder="1" applyAlignment="1">
      <alignment horizontal="center" vertical="center" wrapText="1"/>
    </xf>
    <xf numFmtId="0" fontId="57" fillId="4" borderId="4" xfId="0" applyFont="1" applyFill="1" applyBorder="1" applyAlignment="1">
      <alignment horizontal="center" vertical="center" wrapText="1"/>
    </xf>
    <xf numFmtId="0" fontId="20" fillId="12" borderId="8" xfId="0" applyFont="1" applyFill="1" applyBorder="1" applyAlignment="1">
      <alignment horizontal="center" vertical="center" wrapText="1"/>
    </xf>
    <xf numFmtId="0" fontId="20" fillId="12" borderId="9" xfId="0" applyFont="1" applyFill="1" applyBorder="1" applyAlignment="1">
      <alignment horizontal="center" vertical="center" wrapText="1"/>
    </xf>
    <xf numFmtId="0" fontId="20" fillId="12" borderId="10" xfId="0" applyFont="1" applyFill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89" xfId="0" applyFont="1" applyBorder="1" applyAlignment="1">
      <alignment horizontal="center" vertical="center" wrapText="1"/>
    </xf>
    <xf numFmtId="0" fontId="59" fillId="0" borderId="20" xfId="0" applyFont="1" applyBorder="1" applyAlignment="1">
      <alignment horizontal="center" vertical="center" wrapText="1"/>
    </xf>
    <xf numFmtId="0" fontId="20" fillId="11" borderId="84" xfId="0" applyFont="1" applyFill="1" applyBorder="1" applyAlignment="1">
      <alignment horizontal="center" vertical="center" wrapText="1"/>
    </xf>
    <xf numFmtId="0" fontId="20" fillId="11" borderId="9" xfId="0" applyFont="1" applyFill="1" applyBorder="1" applyAlignment="1">
      <alignment horizontal="center" vertical="center" wrapText="1"/>
    </xf>
    <xf numFmtId="0" fontId="20" fillId="11" borderId="10" xfId="0" applyFont="1" applyFill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 wrapText="1"/>
    </xf>
    <xf numFmtId="0" fontId="35" fillId="0" borderId="9" xfId="0" applyFont="1" applyBorder="1" applyAlignment="1">
      <alignment horizontal="center" vertical="center" wrapText="1"/>
    </xf>
    <xf numFmtId="0" fontId="35" fillId="0" borderId="10" xfId="0" applyFont="1" applyBorder="1" applyAlignment="1">
      <alignment horizontal="center" vertical="center" wrapText="1"/>
    </xf>
    <xf numFmtId="0" fontId="37" fillId="7" borderId="81" xfId="0" applyFont="1" applyFill="1" applyBorder="1" applyAlignment="1">
      <alignment horizontal="center" vertical="center" wrapText="1"/>
    </xf>
    <xf numFmtId="0" fontId="37" fillId="7" borderId="18" xfId="0" applyFont="1" applyFill="1" applyBorder="1" applyAlignment="1">
      <alignment horizontal="center" vertical="center" wrapText="1"/>
    </xf>
    <xf numFmtId="0" fontId="58" fillId="7" borderId="41" xfId="0" applyFont="1" applyFill="1" applyBorder="1" applyAlignment="1">
      <alignment horizontal="center" vertical="center" wrapText="1"/>
    </xf>
    <xf numFmtId="0" fontId="58" fillId="7" borderId="105" xfId="0" applyFont="1" applyFill="1" applyBorder="1" applyAlignment="1">
      <alignment horizontal="center" vertical="center" wrapText="1"/>
    </xf>
    <xf numFmtId="0" fontId="94" fillId="7" borderId="104" xfId="0" applyFont="1" applyFill="1" applyBorder="1" applyAlignment="1">
      <alignment horizontal="center" vertical="center" wrapText="1"/>
    </xf>
    <xf numFmtId="0" fontId="94" fillId="7" borderId="2" xfId="0" applyFont="1" applyFill="1" applyBorder="1" applyAlignment="1">
      <alignment horizontal="center" vertical="center" wrapText="1"/>
    </xf>
    <xf numFmtId="0" fontId="94" fillId="7" borderId="173" xfId="0" applyFont="1" applyFill="1" applyBorder="1" applyAlignment="1">
      <alignment horizontal="center" vertical="center" wrapText="1"/>
    </xf>
    <xf numFmtId="0" fontId="94" fillId="7" borderId="107" xfId="0" applyFont="1" applyFill="1" applyBorder="1" applyAlignment="1">
      <alignment horizontal="center" vertical="center" wrapText="1"/>
    </xf>
    <xf numFmtId="0" fontId="35" fillId="0" borderId="166" xfId="0" applyFont="1" applyBorder="1" applyAlignment="1">
      <alignment horizontal="left"/>
    </xf>
    <xf numFmtId="0" fontId="35" fillId="0" borderId="165" xfId="0" applyFont="1" applyBorder="1" applyAlignment="1">
      <alignment horizontal="left"/>
    </xf>
    <xf numFmtId="0" fontId="46" fillId="16" borderId="0" xfId="0" applyFont="1" applyFill="1" applyAlignment="1">
      <alignment horizontal="center" vertical="center"/>
    </xf>
    <xf numFmtId="0" fontId="91" fillId="4" borderId="8" xfId="0" applyFont="1" applyFill="1" applyBorder="1" applyAlignment="1">
      <alignment horizontal="center" vertical="center" wrapText="1"/>
    </xf>
    <xf numFmtId="0" fontId="91" fillId="4" borderId="9" xfId="0" applyFont="1" applyFill="1" applyBorder="1" applyAlignment="1">
      <alignment horizontal="center" vertical="center" wrapText="1"/>
    </xf>
    <xf numFmtId="0" fontId="91" fillId="4" borderId="10" xfId="0" applyFont="1" applyFill="1" applyBorder="1" applyAlignment="1">
      <alignment horizontal="center" vertical="center" wrapText="1"/>
    </xf>
    <xf numFmtId="0" fontId="31" fillId="5" borderId="122" xfId="0" applyFont="1" applyFill="1" applyBorder="1" applyAlignment="1">
      <alignment horizontal="center" vertical="center" wrapText="1"/>
    </xf>
    <xf numFmtId="0" fontId="31" fillId="6" borderId="21" xfId="0" applyFont="1" applyFill="1" applyBorder="1" applyAlignment="1">
      <alignment horizontal="center" vertical="center" textRotation="90" wrapText="1"/>
    </xf>
    <xf numFmtId="0" fontId="31" fillId="6" borderId="165" xfId="0" applyFont="1" applyFill="1" applyBorder="1" applyAlignment="1">
      <alignment horizontal="center" vertical="center" textRotation="90" wrapText="1"/>
    </xf>
    <xf numFmtId="0" fontId="31" fillId="6" borderId="94" xfId="0" applyFont="1" applyFill="1" applyBorder="1" applyAlignment="1">
      <alignment horizontal="center" vertical="center" wrapText="1"/>
    </xf>
    <xf numFmtId="0" fontId="31" fillId="6" borderId="108" xfId="0" applyFont="1" applyFill="1" applyBorder="1" applyAlignment="1">
      <alignment horizontal="center" vertical="center" wrapText="1"/>
    </xf>
    <xf numFmtId="0" fontId="31" fillId="6" borderId="80" xfId="0" applyFont="1" applyFill="1" applyBorder="1" applyAlignment="1">
      <alignment horizontal="center" vertical="center" wrapText="1"/>
    </xf>
    <xf numFmtId="0" fontId="31" fillId="6" borderId="123" xfId="0" applyFont="1" applyFill="1" applyBorder="1" applyAlignment="1">
      <alignment horizontal="center" vertical="center" wrapText="1"/>
    </xf>
    <xf numFmtId="0" fontId="22" fillId="2" borderId="128" xfId="0" applyFont="1" applyFill="1" applyBorder="1" applyAlignment="1">
      <alignment horizontal="left" vertical="center" wrapText="1"/>
    </xf>
    <xf numFmtId="0" fontId="22" fillId="2" borderId="166" xfId="0" applyFont="1" applyFill="1" applyBorder="1" applyAlignment="1">
      <alignment horizontal="left" vertical="center" wrapText="1"/>
    </xf>
    <xf numFmtId="165" fontId="22" fillId="2" borderId="128" xfId="1" applyNumberFormat="1" applyFont="1" applyFill="1" applyBorder="1" applyAlignment="1">
      <alignment horizontal="right" vertical="center"/>
    </xf>
    <xf numFmtId="165" fontId="22" fillId="2" borderId="166" xfId="1" applyNumberFormat="1" applyFont="1" applyFill="1" applyBorder="1" applyAlignment="1">
      <alignment horizontal="right" vertical="center"/>
    </xf>
    <xf numFmtId="3" fontId="22" fillId="2" borderId="128" xfId="0" applyNumberFormat="1" applyFont="1" applyFill="1" applyBorder="1" applyAlignment="1">
      <alignment horizontal="center" vertical="center"/>
    </xf>
    <xf numFmtId="0" fontId="22" fillId="2" borderId="128" xfId="0" applyFont="1" applyFill="1" applyBorder="1" applyAlignment="1">
      <alignment horizontal="center" vertical="center"/>
    </xf>
    <xf numFmtId="0" fontId="22" fillId="2" borderId="126" xfId="0" applyFont="1" applyFill="1" applyBorder="1" applyAlignment="1">
      <alignment horizontal="center" vertical="center"/>
    </xf>
    <xf numFmtId="0" fontId="32" fillId="0" borderId="146" xfId="0" applyFont="1" applyBorder="1" applyAlignment="1">
      <alignment horizontal="center" vertical="center"/>
    </xf>
    <xf numFmtId="0" fontId="32" fillId="0" borderId="134" xfId="0" applyFont="1" applyBorder="1" applyAlignment="1">
      <alignment horizontal="center" vertical="center"/>
    </xf>
    <xf numFmtId="0" fontId="60" fillId="2" borderId="21" xfId="0" applyFont="1" applyFill="1" applyBorder="1" applyAlignment="1">
      <alignment horizontal="center" vertical="center"/>
    </xf>
    <xf numFmtId="165" fontId="22" fillId="2" borderId="165" xfId="1" applyNumberFormat="1" applyFont="1" applyFill="1" applyBorder="1" applyAlignment="1">
      <alignment horizontal="right" vertical="center"/>
    </xf>
    <xf numFmtId="0" fontId="61" fillId="2" borderId="18" xfId="0" applyFont="1" applyFill="1" applyBorder="1" applyAlignment="1">
      <alignment horizontal="center" vertical="center"/>
    </xf>
    <xf numFmtId="0" fontId="61" fillId="2" borderId="23" xfId="0" applyFont="1" applyFill="1" applyBorder="1" applyAlignment="1">
      <alignment horizontal="center" vertical="center"/>
    </xf>
    <xf numFmtId="0" fontId="20" fillId="0" borderId="67" xfId="0" applyFont="1" applyBorder="1" applyAlignment="1">
      <alignment horizontal="center" vertical="center" wrapText="1"/>
    </xf>
    <xf numFmtId="0" fontId="20" fillId="0" borderId="68" xfId="0" applyFont="1" applyBorder="1" applyAlignment="1">
      <alignment horizontal="center" vertical="center" wrapText="1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 wrapText="1"/>
    </xf>
    <xf numFmtId="0" fontId="20" fillId="0" borderId="56" xfId="0" applyFont="1" applyBorder="1" applyAlignment="1">
      <alignment horizontal="center" vertical="center" wrapText="1"/>
    </xf>
    <xf numFmtId="0" fontId="20" fillId="0" borderId="57" xfId="0" applyFont="1" applyBorder="1" applyAlignment="1">
      <alignment horizontal="center" vertical="center" wrapText="1"/>
    </xf>
    <xf numFmtId="0" fontId="20" fillId="11" borderId="8" xfId="0" applyFont="1" applyFill="1" applyBorder="1" applyAlignment="1">
      <alignment horizontal="center" vertical="center" wrapText="1"/>
    </xf>
    <xf numFmtId="0" fontId="23" fillId="15" borderId="171" xfId="0" applyFont="1" applyFill="1" applyBorder="1" applyAlignment="1">
      <alignment horizontal="center" vertical="center"/>
    </xf>
    <xf numFmtId="0" fontId="23" fillId="15" borderId="157" xfId="0" applyFont="1" applyFill="1" applyBorder="1" applyAlignment="1">
      <alignment horizontal="center" vertical="center"/>
    </xf>
    <xf numFmtId="0" fontId="35" fillId="0" borderId="79" xfId="0" applyFont="1" applyBorder="1" applyAlignment="1">
      <alignment horizontal="left" vertical="center"/>
    </xf>
    <xf numFmtId="0" fontId="35" fillId="0" borderId="89" xfId="0" applyFont="1" applyBorder="1" applyAlignment="1">
      <alignment horizontal="left" vertical="center"/>
    </xf>
    <xf numFmtId="3" fontId="22" fillId="9" borderId="165" xfId="0" applyNumberFormat="1" applyFont="1" applyFill="1" applyBorder="1" applyAlignment="1">
      <alignment horizontal="right" vertical="center"/>
    </xf>
    <xf numFmtId="0" fontId="32" fillId="0" borderId="132" xfId="0" applyFont="1" applyBorder="1" applyAlignment="1">
      <alignment horizontal="center" vertical="center"/>
    </xf>
    <xf numFmtId="0" fontId="20" fillId="0" borderId="72" xfId="0" applyFont="1" applyBorder="1" applyAlignment="1">
      <alignment horizontal="center" vertical="center" wrapText="1"/>
    </xf>
    <xf numFmtId="0" fontId="20" fillId="0" borderId="73" xfId="0" applyFont="1" applyBorder="1" applyAlignment="1">
      <alignment horizontal="center" vertical="center" wrapText="1"/>
    </xf>
    <xf numFmtId="0" fontId="20" fillId="0" borderId="74" xfId="0" applyFont="1" applyBorder="1" applyAlignment="1">
      <alignment horizontal="center" vertical="center" wrapText="1"/>
    </xf>
    <xf numFmtId="0" fontId="45" fillId="0" borderId="116" xfId="0" applyFont="1" applyBorder="1" applyAlignment="1">
      <alignment horizontal="center"/>
    </xf>
    <xf numFmtId="0" fontId="20" fillId="10" borderId="8" xfId="0" applyFont="1" applyFill="1" applyBorder="1" applyAlignment="1">
      <alignment horizontal="center" vertical="center" wrapText="1"/>
    </xf>
    <xf numFmtId="0" fontId="20" fillId="10" borderId="9" xfId="0" applyFont="1" applyFill="1" applyBorder="1" applyAlignment="1">
      <alignment horizontal="center" vertical="center" wrapText="1"/>
    </xf>
    <xf numFmtId="0" fontId="20" fillId="10" borderId="10" xfId="0" applyFont="1" applyFill="1" applyBorder="1" applyAlignment="1">
      <alignment horizontal="center" vertical="center" wrapText="1"/>
    </xf>
    <xf numFmtId="0" fontId="20" fillId="0" borderId="86" xfId="0" applyFont="1" applyBorder="1" applyAlignment="1">
      <alignment horizontal="center" vertical="center" wrapText="1"/>
    </xf>
    <xf numFmtId="0" fontId="20" fillId="0" borderId="87" xfId="0" applyFont="1" applyBorder="1" applyAlignment="1">
      <alignment horizontal="center" vertical="center" wrapText="1"/>
    </xf>
    <xf numFmtId="0" fontId="20" fillId="0" borderId="88" xfId="0" applyFont="1" applyBorder="1" applyAlignment="1">
      <alignment horizontal="center" vertical="center" wrapText="1"/>
    </xf>
    <xf numFmtId="0" fontId="35" fillId="11" borderId="8" xfId="0" applyFont="1" applyFill="1" applyBorder="1" applyAlignment="1">
      <alignment horizontal="center" vertical="center" wrapText="1"/>
    </xf>
    <xf numFmtId="0" fontId="35" fillId="11" borderId="83" xfId="0" applyFont="1" applyFill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0" fillId="0" borderId="51" xfId="0" applyFont="1" applyBorder="1" applyAlignment="1">
      <alignment horizontal="center" vertical="center" wrapText="1"/>
    </xf>
    <xf numFmtId="0" fontId="20" fillId="0" borderId="52" xfId="0" applyFont="1" applyBorder="1" applyAlignment="1">
      <alignment horizontal="center" vertical="center" wrapText="1"/>
    </xf>
    <xf numFmtId="0" fontId="23" fillId="6" borderId="11" xfId="0" applyFont="1" applyFill="1" applyBorder="1" applyAlignment="1">
      <alignment horizontal="center" vertical="center" textRotation="90" wrapText="1"/>
    </xf>
    <xf numFmtId="0" fontId="23" fillId="6" borderId="22" xfId="0" applyFont="1" applyFill="1" applyBorder="1" applyAlignment="1">
      <alignment horizontal="center" vertical="center" textRotation="90" wrapText="1"/>
    </xf>
    <xf numFmtId="0" fontId="23" fillId="6" borderId="12" xfId="0" applyFont="1" applyFill="1" applyBorder="1" applyAlignment="1">
      <alignment horizontal="center" vertical="center" wrapText="1"/>
    </xf>
    <xf numFmtId="0" fontId="23" fillId="6" borderId="35" xfId="0" applyFont="1" applyFill="1" applyBorder="1" applyAlignment="1">
      <alignment horizontal="center" vertical="center" wrapText="1"/>
    </xf>
    <xf numFmtId="0" fontId="44" fillId="2" borderId="21" xfId="0" applyFont="1" applyFill="1" applyBorder="1" applyAlignment="1">
      <alignment horizontal="left" vertical="center" wrapText="1"/>
    </xf>
    <xf numFmtId="3" fontId="61" fillId="9" borderId="21" xfId="0" applyNumberFormat="1" applyFont="1" applyFill="1" applyBorder="1" applyAlignment="1">
      <alignment horizontal="center" vertical="center"/>
    </xf>
    <xf numFmtId="0" fontId="23" fillId="7" borderId="81" xfId="0" applyFont="1" applyFill="1" applyBorder="1" applyAlignment="1">
      <alignment horizontal="center" vertical="center" wrapText="1"/>
    </xf>
    <xf numFmtId="0" fontId="23" fillId="7" borderId="101" xfId="0" applyFont="1" applyFill="1" applyBorder="1" applyAlignment="1">
      <alignment horizontal="center" vertical="center" wrapText="1"/>
    </xf>
    <xf numFmtId="0" fontId="36" fillId="2" borderId="21" xfId="0" applyFont="1" applyFill="1" applyBorder="1" applyAlignment="1">
      <alignment horizontal="center" vertical="center"/>
    </xf>
    <xf numFmtId="0" fontId="35" fillId="0" borderId="21" xfId="0" applyFont="1" applyBorder="1" applyAlignment="1">
      <alignment horizontal="center" vertical="center" wrapText="1"/>
    </xf>
    <xf numFmtId="3" fontId="22" fillId="9" borderId="21" xfId="0" applyNumberFormat="1" applyFont="1" applyFill="1" applyBorder="1" applyAlignment="1">
      <alignment horizontal="center" vertical="center"/>
    </xf>
    <xf numFmtId="3" fontId="36" fillId="9" borderId="21" xfId="0" applyNumberFormat="1" applyFont="1" applyFill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20" fillId="12" borderId="83" xfId="0" applyFont="1" applyFill="1" applyBorder="1" applyAlignment="1">
      <alignment horizontal="center" vertical="center" wrapText="1"/>
    </xf>
    <xf numFmtId="0" fontId="35" fillId="0" borderId="89" xfId="0" applyFont="1" applyBorder="1" applyAlignment="1">
      <alignment horizontal="center" vertical="center"/>
    </xf>
    <xf numFmtId="0" fontId="42" fillId="0" borderId="50" xfId="0" applyFont="1" applyBorder="1" applyAlignment="1">
      <alignment horizontal="center" vertical="center" wrapText="1"/>
    </xf>
    <xf numFmtId="0" fontId="42" fillId="0" borderId="51" xfId="0" applyFont="1" applyBorder="1" applyAlignment="1">
      <alignment horizontal="center" vertical="center" wrapText="1"/>
    </xf>
    <xf numFmtId="0" fontId="42" fillId="0" borderId="52" xfId="0" applyFont="1" applyBorder="1" applyAlignment="1">
      <alignment horizontal="center" vertical="center" wrapText="1"/>
    </xf>
    <xf numFmtId="0" fontId="48" fillId="2" borderId="35" xfId="0" applyFont="1" applyFill="1" applyBorder="1" applyAlignment="1">
      <alignment horizontal="left" vertical="top" wrapText="1"/>
    </xf>
    <xf numFmtId="0" fontId="48" fillId="2" borderId="17" xfId="0" applyFont="1" applyFill="1" applyBorder="1" applyAlignment="1">
      <alignment horizontal="left" vertical="top" wrapText="1"/>
    </xf>
    <xf numFmtId="0" fontId="32" fillId="0" borderId="35" xfId="0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3" fontId="22" fillId="9" borderId="35" xfId="0" applyNumberFormat="1" applyFont="1" applyFill="1" applyBorder="1" applyAlignment="1">
      <alignment horizontal="center" vertical="center"/>
    </xf>
    <xf numFmtId="3" fontId="22" fillId="9" borderId="17" xfId="0" applyNumberFormat="1" applyFont="1" applyFill="1" applyBorder="1" applyAlignment="1">
      <alignment horizontal="center" vertical="center"/>
    </xf>
    <xf numFmtId="0" fontId="22" fillId="2" borderId="35" xfId="0" applyFont="1" applyFill="1" applyBorder="1" applyAlignment="1">
      <alignment horizontal="center" vertical="center"/>
    </xf>
    <xf numFmtId="0" fontId="22" fillId="2" borderId="17" xfId="0" applyFont="1" applyFill="1" applyBorder="1" applyAlignment="1">
      <alignment horizontal="center" vertical="center"/>
    </xf>
    <xf numFmtId="3" fontId="36" fillId="9" borderId="35" xfId="0" applyNumberFormat="1" applyFont="1" applyFill="1" applyBorder="1" applyAlignment="1">
      <alignment horizontal="center" vertical="center"/>
    </xf>
    <xf numFmtId="3" fontId="36" fillId="9" borderId="17" xfId="0" applyNumberFormat="1" applyFont="1" applyFill="1" applyBorder="1" applyAlignment="1">
      <alignment horizontal="center" vertical="center"/>
    </xf>
    <xf numFmtId="0" fontId="36" fillId="2" borderId="35" xfId="0" applyFont="1" applyFill="1" applyBorder="1" applyAlignment="1">
      <alignment horizontal="center" vertical="center"/>
    </xf>
    <xf numFmtId="0" fontId="36" fillId="2" borderId="17" xfId="0" applyFont="1" applyFill="1" applyBorder="1" applyAlignment="1">
      <alignment horizontal="center" vertical="center"/>
    </xf>
    <xf numFmtId="0" fontId="44" fillId="2" borderId="35" xfId="0" applyFont="1" applyFill="1" applyBorder="1" applyAlignment="1">
      <alignment vertical="center" wrapText="1"/>
    </xf>
    <xf numFmtId="0" fontId="44" fillId="2" borderId="17" xfId="0" applyFont="1" applyFill="1" applyBorder="1" applyAlignment="1">
      <alignment vertical="center" wrapText="1"/>
    </xf>
    <xf numFmtId="0" fontId="19" fillId="0" borderId="84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39" fillId="10" borderId="41" xfId="0" applyFont="1" applyFill="1" applyBorder="1" applyAlignment="1">
      <alignment horizontal="center" vertical="center" wrapText="1"/>
    </xf>
    <xf numFmtId="0" fontId="39" fillId="10" borderId="42" xfId="0" applyFont="1" applyFill="1" applyBorder="1" applyAlignment="1">
      <alignment horizontal="center" vertical="center" wrapText="1"/>
    </xf>
    <xf numFmtId="0" fontId="39" fillId="10" borderId="43" xfId="0" applyFont="1" applyFill="1" applyBorder="1" applyAlignment="1">
      <alignment horizontal="center" vertical="center" wrapText="1"/>
    </xf>
    <xf numFmtId="0" fontId="19" fillId="0" borderId="55" xfId="0" applyFont="1" applyBorder="1" applyAlignment="1">
      <alignment horizontal="center" vertical="center" wrapText="1"/>
    </xf>
    <xf numFmtId="0" fontId="19" fillId="0" borderId="56" xfId="0" applyFont="1" applyBorder="1" applyAlignment="1">
      <alignment horizontal="center" vertical="center" wrapText="1"/>
    </xf>
    <xf numFmtId="0" fontId="19" fillId="0" borderId="57" xfId="0" applyFont="1" applyBorder="1" applyAlignment="1">
      <alignment horizontal="center" vertical="center" wrapText="1"/>
    </xf>
    <xf numFmtId="0" fontId="36" fillId="2" borderId="93" xfId="0" applyFont="1" applyFill="1" applyBorder="1" applyAlignment="1">
      <alignment horizontal="center" vertical="center"/>
    </xf>
    <xf numFmtId="0" fontId="20" fillId="12" borderId="96" xfId="0" applyFont="1" applyFill="1" applyBorder="1" applyAlignment="1">
      <alignment horizontal="center" vertical="center" wrapText="1"/>
    </xf>
    <xf numFmtId="0" fontId="20" fillId="12" borderId="97" xfId="0" applyFont="1" applyFill="1" applyBorder="1" applyAlignment="1">
      <alignment horizontal="center" vertical="center" wrapText="1"/>
    </xf>
    <xf numFmtId="0" fontId="19" fillId="0" borderId="98" xfId="0" applyFont="1" applyBorder="1" applyAlignment="1">
      <alignment horizontal="center" vertical="center" wrapText="1"/>
    </xf>
    <xf numFmtId="0" fontId="19" fillId="0" borderId="99" xfId="0" applyFont="1" applyBorder="1" applyAlignment="1">
      <alignment horizontal="center" vertical="center" wrapText="1"/>
    </xf>
    <xf numFmtId="0" fontId="19" fillId="0" borderId="100" xfId="0" applyFont="1" applyBorder="1" applyAlignment="1">
      <alignment horizontal="center" vertical="center" wrapText="1"/>
    </xf>
    <xf numFmtId="0" fontId="39" fillId="11" borderId="41" xfId="0" applyFont="1" applyFill="1" applyBorder="1" applyAlignment="1">
      <alignment horizontal="center" vertical="center" wrapText="1"/>
    </xf>
    <xf numFmtId="0" fontId="39" fillId="11" borderId="42" xfId="0" applyFont="1" applyFill="1" applyBorder="1" applyAlignment="1">
      <alignment horizontal="center" vertical="center" wrapText="1"/>
    </xf>
    <xf numFmtId="0" fontId="39" fillId="11" borderId="43" xfId="0" applyFont="1" applyFill="1" applyBorder="1" applyAlignment="1">
      <alignment horizontal="center" vertical="center" wrapText="1"/>
    </xf>
    <xf numFmtId="0" fontId="40" fillId="11" borderId="41" xfId="0" applyFont="1" applyFill="1" applyBorder="1" applyAlignment="1">
      <alignment horizontal="center" vertical="center" wrapText="1"/>
    </xf>
    <xf numFmtId="0" fontId="40" fillId="11" borderId="44" xfId="0" applyFont="1" applyFill="1" applyBorder="1" applyAlignment="1">
      <alignment horizontal="center" vertical="center" wrapText="1"/>
    </xf>
    <xf numFmtId="0" fontId="41" fillId="11" borderId="45" xfId="0" applyFont="1" applyFill="1" applyBorder="1" applyAlignment="1">
      <alignment horizontal="center" vertical="center" wrapText="1"/>
    </xf>
    <xf numFmtId="0" fontId="41" fillId="11" borderId="46" xfId="0" applyFont="1" applyFill="1" applyBorder="1" applyAlignment="1">
      <alignment horizontal="center" vertical="center" wrapText="1"/>
    </xf>
    <xf numFmtId="0" fontId="41" fillId="11" borderId="47" xfId="0" applyFont="1" applyFill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top" wrapText="1"/>
    </xf>
    <xf numFmtId="165" fontId="23" fillId="2" borderId="21" xfId="1" applyNumberFormat="1" applyFont="1" applyFill="1" applyBorder="1" applyAlignment="1">
      <alignment horizontal="center" vertical="center" wrapText="1"/>
    </xf>
    <xf numFmtId="0" fontId="44" fillId="2" borderId="21" xfId="0" applyFont="1" applyFill="1" applyBorder="1" applyAlignment="1">
      <alignment vertical="center" wrapText="1"/>
    </xf>
    <xf numFmtId="0" fontId="18" fillId="0" borderId="21" xfId="0" applyFont="1" applyBorder="1" applyAlignment="1">
      <alignment horizontal="left"/>
    </xf>
    <xf numFmtId="0" fontId="18" fillId="0" borderId="21" xfId="0" applyFont="1" applyBorder="1" applyAlignment="1">
      <alignment horizontal="left" vertical="center"/>
    </xf>
    <xf numFmtId="0" fontId="28" fillId="16" borderId="0" xfId="0" applyFont="1" applyFill="1" applyAlignment="1">
      <alignment horizontal="center" vertical="center"/>
    </xf>
    <xf numFmtId="0" fontId="32" fillId="7" borderId="82" xfId="0" applyFont="1" applyFill="1" applyBorder="1" applyAlignment="1">
      <alignment horizontal="center" vertical="center" wrapText="1"/>
    </xf>
    <xf numFmtId="0" fontId="32" fillId="7" borderId="29" xfId="0" applyFont="1" applyFill="1" applyBorder="1" applyAlignment="1">
      <alignment horizontal="center" vertical="center" wrapText="1"/>
    </xf>
    <xf numFmtId="0" fontId="32" fillId="7" borderId="24" xfId="0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center" vertical="center" wrapText="1"/>
    </xf>
    <xf numFmtId="0" fontId="29" fillId="4" borderId="9" xfId="0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center" vertical="center" wrapText="1"/>
    </xf>
    <xf numFmtId="0" fontId="23" fillId="5" borderId="27" xfId="0" applyFont="1" applyFill="1" applyBorder="1" applyAlignment="1">
      <alignment horizontal="center" vertical="center" wrapText="1"/>
    </xf>
    <xf numFmtId="0" fontId="30" fillId="4" borderId="41" xfId="0" applyFont="1" applyFill="1" applyBorder="1" applyAlignment="1">
      <alignment horizontal="center" vertical="center" wrapText="1"/>
    </xf>
    <xf numFmtId="0" fontId="30" fillId="4" borderId="42" xfId="0" applyFont="1" applyFill="1" applyBorder="1" applyAlignment="1">
      <alignment horizontal="center" vertical="center" wrapText="1"/>
    </xf>
    <xf numFmtId="0" fontId="30" fillId="4" borderId="43" xfId="0" applyFont="1" applyFill="1" applyBorder="1" applyAlignment="1">
      <alignment horizontal="center" vertical="center" wrapText="1"/>
    </xf>
    <xf numFmtId="0" fontId="31" fillId="6" borderId="11" xfId="0" applyFont="1" applyFill="1" applyBorder="1" applyAlignment="1">
      <alignment horizontal="center" vertical="center" textRotation="90" wrapText="1"/>
    </xf>
    <xf numFmtId="0" fontId="31" fillId="6" borderId="22" xfId="0" applyFont="1" applyFill="1" applyBorder="1" applyAlignment="1">
      <alignment horizontal="center" vertical="center" textRotation="90" wrapText="1"/>
    </xf>
    <xf numFmtId="0" fontId="32" fillId="7" borderId="26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/>
    </xf>
    <xf numFmtId="0" fontId="23" fillId="13" borderId="21" xfId="0" applyFont="1" applyFill="1" applyBorder="1" applyAlignment="1">
      <alignment horizontal="left" wrapText="1"/>
    </xf>
    <xf numFmtId="0" fontId="23" fillId="13" borderId="21" xfId="0" applyFont="1" applyFill="1" applyBorder="1" applyAlignment="1">
      <alignment horizontal="left" vertical="center" wrapText="1"/>
    </xf>
    <xf numFmtId="0" fontId="32" fillId="7" borderId="28" xfId="0" applyFont="1" applyFill="1" applyBorder="1" applyAlignment="1">
      <alignment horizontal="center" vertical="center" wrapText="1"/>
    </xf>
    <xf numFmtId="165" fontId="23" fillId="2" borderId="93" xfId="1" applyNumberFormat="1" applyFont="1" applyFill="1" applyBorder="1" applyAlignment="1">
      <alignment horizontal="center" vertical="center" wrapText="1"/>
    </xf>
    <xf numFmtId="165" fontId="23" fillId="2" borderId="17" xfId="1" applyNumberFormat="1" applyFont="1" applyFill="1" applyBorder="1" applyAlignment="1">
      <alignment horizontal="center" vertical="center" wrapText="1"/>
    </xf>
    <xf numFmtId="0" fontId="35" fillId="0" borderId="35" xfId="0" applyFont="1" applyBorder="1" applyAlignment="1">
      <alignment horizontal="center" vertical="center" wrapText="1"/>
    </xf>
    <xf numFmtId="0" fontId="35" fillId="0" borderId="17" xfId="0" applyFont="1" applyBorder="1" applyAlignment="1">
      <alignment horizontal="center" vertical="center" wrapText="1"/>
    </xf>
    <xf numFmtId="0" fontId="48" fillId="2" borderId="35" xfId="0" applyFont="1" applyFill="1" applyBorder="1" applyAlignment="1">
      <alignment vertical="center" wrapText="1"/>
    </xf>
    <xf numFmtId="0" fontId="48" fillId="2" borderId="17" xfId="0" applyFont="1" applyFill="1" applyBorder="1" applyAlignment="1">
      <alignment vertical="center" wrapText="1"/>
    </xf>
    <xf numFmtId="0" fontId="0" fillId="0" borderId="142" xfId="0" applyBorder="1"/>
  </cellXfs>
  <cellStyles count="3">
    <cellStyle name="Lien hypertexte" xfId="2" builtinId="8"/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7:AA58"/>
  <sheetViews>
    <sheetView tabSelected="1" zoomScale="50" zoomScaleNormal="85" workbookViewId="0">
      <selection activeCell="I19" sqref="I19:I20"/>
    </sheetView>
  </sheetViews>
  <sheetFormatPr baseColWidth="10" defaultRowHeight="15"/>
  <cols>
    <col min="1" max="1" width="6.85546875" customWidth="1"/>
    <col min="2" max="2" width="60.7109375" customWidth="1"/>
    <col min="3" max="3" width="18.85546875" customWidth="1"/>
    <col min="4" max="4" width="9.5703125" customWidth="1"/>
    <col min="5" max="5" width="11.42578125" customWidth="1"/>
    <col min="6" max="6" width="7.5703125" customWidth="1"/>
    <col min="7" max="7" width="10" customWidth="1"/>
    <col min="8" max="8" width="17" customWidth="1"/>
    <col min="9" max="9" width="21.85546875" customWidth="1"/>
    <col min="10" max="10" width="20.85546875" customWidth="1"/>
    <col min="11" max="11" width="20.42578125" customWidth="1"/>
    <col min="12" max="12" width="21.5703125" customWidth="1"/>
    <col min="13" max="13" width="22.140625" customWidth="1"/>
    <col min="14" max="14" width="21.28515625" customWidth="1"/>
    <col min="15" max="15" width="21.140625" customWidth="1"/>
    <col min="16" max="16" width="21.85546875" customWidth="1"/>
    <col min="17" max="17" width="20.85546875" customWidth="1"/>
    <col min="18" max="18" width="21.140625" customWidth="1"/>
    <col min="19" max="19" width="21.7109375" customWidth="1"/>
    <col min="20" max="20" width="20.5703125" customWidth="1"/>
    <col min="21" max="21" width="21.5703125" customWidth="1"/>
    <col min="22" max="23" width="18.140625" customWidth="1"/>
    <col min="24" max="24" width="11.85546875" bestFit="1" customWidth="1"/>
  </cols>
  <sheetData>
    <row r="7" spans="1:24" s="369" customFormat="1" ht="24.6" customHeight="1">
      <c r="A7" s="40"/>
      <c r="B7" s="40"/>
      <c r="C7" s="40"/>
      <c r="D7" s="40"/>
      <c r="E7" s="40"/>
      <c r="F7" s="40"/>
      <c r="G7" s="40"/>
      <c r="H7" s="532" t="s">
        <v>214</v>
      </c>
      <c r="I7" s="532"/>
      <c r="J7" s="532"/>
      <c r="K7" s="532"/>
      <c r="L7" s="532"/>
      <c r="M7" s="532"/>
      <c r="N7" s="532"/>
      <c r="O7" s="368"/>
      <c r="P7" s="40"/>
      <c r="Q7" s="40"/>
      <c r="R7" s="40"/>
      <c r="S7" s="40"/>
      <c r="T7" s="40"/>
      <c r="U7" s="40"/>
      <c r="V7" s="40"/>
      <c r="W7" s="40"/>
      <c r="X7" s="40"/>
    </row>
    <row r="8" spans="1:24" ht="15.75">
      <c r="A8" s="85"/>
      <c r="B8" s="85"/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6"/>
      <c r="P8" s="85"/>
      <c r="Q8" s="85"/>
      <c r="R8" s="85"/>
      <c r="S8" s="85"/>
      <c r="T8" s="85"/>
      <c r="U8" s="85"/>
      <c r="V8" s="85"/>
      <c r="W8" s="85"/>
      <c r="X8" s="85"/>
    </row>
    <row r="9" spans="1:24" ht="15.75">
      <c r="A9" s="3"/>
      <c r="B9" s="444" t="s">
        <v>0</v>
      </c>
      <c r="C9" s="453"/>
      <c r="D9" s="454"/>
      <c r="E9" s="455" t="s">
        <v>123</v>
      </c>
      <c r="F9" s="456"/>
      <c r="G9" s="456"/>
      <c r="H9" s="456"/>
      <c r="I9" s="456"/>
      <c r="J9" s="457"/>
      <c r="K9" s="295"/>
      <c r="L9" s="295"/>
      <c r="M9" s="295"/>
      <c r="N9" s="296"/>
      <c r="O9" s="443"/>
      <c r="P9" s="443"/>
      <c r="Q9" s="443"/>
      <c r="R9" s="443"/>
      <c r="S9" s="443"/>
      <c r="T9" s="443"/>
      <c r="U9" s="4"/>
      <c r="V9" s="4"/>
      <c r="W9" s="4"/>
      <c r="X9" s="4"/>
    </row>
    <row r="10" spans="1:24" ht="20.25" customHeight="1">
      <c r="A10" s="3"/>
      <c r="B10" s="458" t="s">
        <v>115</v>
      </c>
      <c r="C10" s="459"/>
      <c r="D10" s="460"/>
      <c r="E10" s="461">
        <v>2026</v>
      </c>
      <c r="F10" s="462"/>
      <c r="G10" s="462"/>
      <c r="H10" s="462"/>
      <c r="I10" s="462"/>
      <c r="J10" s="463"/>
      <c r="K10" s="443"/>
      <c r="L10" s="443"/>
      <c r="M10" s="443"/>
      <c r="N10" s="443"/>
      <c r="O10" s="443"/>
      <c r="P10" s="443"/>
      <c r="Q10" s="443"/>
      <c r="R10" s="443"/>
      <c r="S10" s="443"/>
      <c r="T10" s="443"/>
      <c r="U10" s="4"/>
      <c r="V10" s="4"/>
      <c r="W10" s="4"/>
      <c r="X10" s="4"/>
    </row>
    <row r="11" spans="1:24" ht="15.6" customHeight="1">
      <c r="A11" s="3"/>
      <c r="B11" s="444" t="s">
        <v>1</v>
      </c>
      <c r="C11" s="453"/>
      <c r="D11" s="454"/>
      <c r="E11" s="455" t="s">
        <v>154</v>
      </c>
      <c r="F11" s="456"/>
      <c r="G11" s="456"/>
      <c r="H11" s="456"/>
      <c r="I11" s="456"/>
      <c r="J11" s="457"/>
      <c r="K11" s="443"/>
      <c r="L11" s="443"/>
      <c r="M11" s="443"/>
      <c r="N11" s="443"/>
      <c r="O11" s="443"/>
      <c r="P11" s="443"/>
      <c r="Q11" s="443"/>
      <c r="R11" s="443"/>
      <c r="S11" s="443"/>
      <c r="T11" s="443"/>
      <c r="U11" s="4"/>
      <c r="V11" s="4"/>
      <c r="W11" s="4"/>
      <c r="X11" s="4"/>
    </row>
    <row r="12" spans="1:24" ht="13.5" customHeight="1">
      <c r="A12" s="3"/>
      <c r="B12" s="444" t="s">
        <v>116</v>
      </c>
      <c r="C12" s="453"/>
      <c r="D12" s="454"/>
      <c r="E12" s="540" t="s">
        <v>192</v>
      </c>
      <c r="F12" s="541"/>
      <c r="G12" s="541"/>
      <c r="H12" s="541"/>
      <c r="I12" s="541"/>
      <c r="J12" s="542"/>
      <c r="K12" s="443"/>
      <c r="L12" s="443"/>
      <c r="M12" s="443"/>
      <c r="N12" s="443"/>
      <c r="O12" s="443"/>
      <c r="P12" s="443"/>
      <c r="Q12" s="443"/>
      <c r="R12" s="443"/>
      <c r="S12" s="443"/>
      <c r="T12" s="443"/>
      <c r="U12" s="301"/>
      <c r="V12" s="4"/>
      <c r="W12" s="4"/>
      <c r="X12" s="4"/>
    </row>
    <row r="13" spans="1:24" ht="21" customHeight="1">
      <c r="A13" s="3"/>
      <c r="B13" s="444" t="s">
        <v>117</v>
      </c>
      <c r="C13" s="445"/>
      <c r="D13" s="446"/>
      <c r="E13" s="447" t="s">
        <v>121</v>
      </c>
      <c r="F13" s="448"/>
      <c r="G13" s="448"/>
      <c r="H13" s="448"/>
      <c r="I13" s="448"/>
      <c r="J13" s="449"/>
      <c r="K13" s="443"/>
      <c r="L13" s="443"/>
      <c r="M13" s="443"/>
      <c r="N13" s="443"/>
      <c r="O13" s="443"/>
      <c r="P13" s="443"/>
      <c r="Q13" s="443"/>
      <c r="R13" s="443"/>
      <c r="S13" s="443"/>
      <c r="T13" s="443"/>
      <c r="U13" s="301"/>
      <c r="V13" s="4"/>
      <c r="W13" s="4"/>
      <c r="X13" s="4"/>
    </row>
    <row r="14" spans="1:24" ht="15.75">
      <c r="A14" s="85"/>
      <c r="B14" s="86"/>
      <c r="C14" s="302"/>
      <c r="D14" s="303"/>
      <c r="E14" s="303"/>
      <c r="F14" s="303"/>
      <c r="G14" s="303"/>
      <c r="H14" s="303"/>
      <c r="I14" s="303"/>
      <c r="J14" s="303"/>
      <c r="K14" s="299"/>
      <c r="L14" s="300"/>
      <c r="M14" s="300"/>
      <c r="N14" s="300"/>
      <c r="O14" s="299"/>
      <c r="P14" s="299"/>
      <c r="Q14" s="297"/>
      <c r="R14" s="297"/>
      <c r="S14" s="297"/>
      <c r="T14" s="297"/>
      <c r="U14" s="297"/>
      <c r="V14" s="85"/>
      <c r="W14" s="85"/>
      <c r="X14" s="85"/>
    </row>
    <row r="15" spans="1:24" ht="15.75">
      <c r="A15" s="85"/>
      <c r="B15" s="85"/>
      <c r="C15" s="533" t="s">
        <v>76</v>
      </c>
      <c r="D15" s="533"/>
      <c r="E15" s="533"/>
      <c r="F15" s="533"/>
      <c r="G15" s="533"/>
      <c r="H15" s="533"/>
      <c r="I15" s="533"/>
      <c r="J15" s="533"/>
      <c r="K15" s="533"/>
      <c r="L15" s="533"/>
      <c r="M15" s="533"/>
      <c r="N15" s="533"/>
      <c r="O15" s="533"/>
      <c r="P15" s="534"/>
      <c r="Q15" s="298"/>
      <c r="R15" s="298"/>
      <c r="S15" s="298"/>
      <c r="T15" s="298"/>
      <c r="U15" s="298"/>
      <c r="V15" s="85"/>
      <c r="W15" s="85"/>
      <c r="X15" s="85"/>
    </row>
    <row r="16" spans="1:24" ht="15.75">
      <c r="A16" s="85"/>
      <c r="B16" s="85"/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</row>
    <row r="17" spans="1:24" ht="16.5" thickBot="1">
      <c r="A17" s="85"/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</row>
    <row r="18" spans="1:24" ht="16.5" thickBot="1">
      <c r="A18" s="485" t="s">
        <v>6</v>
      </c>
      <c r="B18" s="486"/>
      <c r="C18" s="486"/>
      <c r="D18" s="486"/>
      <c r="E18" s="486"/>
      <c r="F18" s="486"/>
      <c r="G18" s="487"/>
      <c r="H18" s="488" t="s">
        <v>7</v>
      </c>
      <c r="I18" s="490" t="s">
        <v>8</v>
      </c>
      <c r="J18" s="491"/>
      <c r="K18" s="491"/>
      <c r="L18" s="492"/>
      <c r="M18" s="490" t="s">
        <v>9</v>
      </c>
      <c r="N18" s="491"/>
      <c r="O18" s="492"/>
      <c r="P18" s="450" t="s">
        <v>10</v>
      </c>
      <c r="Q18" s="451"/>
      <c r="R18" s="451"/>
      <c r="S18" s="451"/>
      <c r="T18" s="451"/>
      <c r="U18" s="451"/>
      <c r="V18" s="452"/>
      <c r="W18" s="473" t="s">
        <v>11</v>
      </c>
      <c r="X18" s="474"/>
    </row>
    <row r="19" spans="1:24" s="13" customFormat="1" ht="60.6" customHeight="1">
      <c r="A19" s="475" t="s">
        <v>12</v>
      </c>
      <c r="B19" s="477" t="s">
        <v>13</v>
      </c>
      <c r="C19" s="477" t="s">
        <v>14</v>
      </c>
      <c r="D19" s="479" t="s">
        <v>15</v>
      </c>
      <c r="E19" s="479" t="s">
        <v>119</v>
      </c>
      <c r="F19" s="479" t="s">
        <v>17</v>
      </c>
      <c r="G19" s="479" t="s">
        <v>18</v>
      </c>
      <c r="H19" s="489"/>
      <c r="I19" s="481" t="s">
        <v>19</v>
      </c>
      <c r="J19" s="279" t="s">
        <v>20</v>
      </c>
      <c r="K19" s="279" t="s">
        <v>21</v>
      </c>
      <c r="L19" s="280" t="s">
        <v>22</v>
      </c>
      <c r="M19" s="356" t="s">
        <v>23</v>
      </c>
      <c r="N19" s="279" t="s">
        <v>24</v>
      </c>
      <c r="O19" s="280" t="s">
        <v>25</v>
      </c>
      <c r="P19" s="357" t="s">
        <v>26</v>
      </c>
      <c r="Q19" s="281" t="s">
        <v>27</v>
      </c>
      <c r="R19" s="483" t="s">
        <v>28</v>
      </c>
      <c r="S19" s="281" t="s">
        <v>29</v>
      </c>
      <c r="T19" s="281" t="s">
        <v>30</v>
      </c>
      <c r="U19" s="281" t="s">
        <v>31</v>
      </c>
      <c r="V19" s="282" t="s">
        <v>32</v>
      </c>
      <c r="W19" s="493" t="s">
        <v>74</v>
      </c>
      <c r="X19" s="495" t="s">
        <v>75</v>
      </c>
    </row>
    <row r="20" spans="1:24" ht="15" customHeight="1" thickBot="1">
      <c r="A20" s="476"/>
      <c r="B20" s="478"/>
      <c r="C20" s="478"/>
      <c r="D20" s="480"/>
      <c r="E20" s="480"/>
      <c r="F20" s="480"/>
      <c r="G20" s="480"/>
      <c r="H20" s="489"/>
      <c r="I20" s="482"/>
      <c r="J20" s="315" t="s">
        <v>33</v>
      </c>
      <c r="K20" s="316" t="s">
        <v>34</v>
      </c>
      <c r="L20" s="359" t="s">
        <v>35</v>
      </c>
      <c r="M20" s="358" t="s">
        <v>36</v>
      </c>
      <c r="N20" s="360" t="s">
        <v>33</v>
      </c>
      <c r="O20" s="361" t="s">
        <v>36</v>
      </c>
      <c r="P20" s="358" t="s">
        <v>37</v>
      </c>
      <c r="Q20" s="317" t="s">
        <v>33</v>
      </c>
      <c r="R20" s="484"/>
      <c r="S20" s="315" t="s">
        <v>37</v>
      </c>
      <c r="T20" s="318" t="s">
        <v>38</v>
      </c>
      <c r="U20" s="318" t="s">
        <v>36</v>
      </c>
      <c r="V20" s="319" t="s">
        <v>39</v>
      </c>
      <c r="W20" s="494"/>
      <c r="X20" s="496"/>
    </row>
    <row r="21" spans="1:24" ht="27" customHeight="1">
      <c r="A21" s="535">
        <v>1</v>
      </c>
      <c r="B21" s="536" t="s">
        <v>201</v>
      </c>
      <c r="C21" s="537">
        <v>51200000000</v>
      </c>
      <c r="D21" s="538">
        <v>36</v>
      </c>
      <c r="E21" s="539" t="s">
        <v>53</v>
      </c>
      <c r="F21" s="436">
        <v>1</v>
      </c>
      <c r="G21" s="437" t="s">
        <v>68</v>
      </c>
      <c r="H21" s="312" t="s">
        <v>41</v>
      </c>
      <c r="I21" s="327">
        <v>46031</v>
      </c>
      <c r="J21" s="328">
        <f>I21+12</f>
        <v>46043</v>
      </c>
      <c r="K21" s="328">
        <f>J21+4</f>
        <v>46047</v>
      </c>
      <c r="L21" s="328">
        <f>+K21+32</f>
        <v>46079</v>
      </c>
      <c r="M21" s="328">
        <f>+L21+15</f>
        <v>46094</v>
      </c>
      <c r="N21" s="328">
        <f>+M21+13</f>
        <v>46107</v>
      </c>
      <c r="O21" s="328">
        <f>N21+15</f>
        <v>46122</v>
      </c>
      <c r="P21" s="328">
        <f>O21+7</f>
        <v>46129</v>
      </c>
      <c r="Q21" s="328">
        <f>P21+13</f>
        <v>46142</v>
      </c>
      <c r="R21" s="497"/>
      <c r="S21" s="328">
        <f>Q21+7</f>
        <v>46149</v>
      </c>
      <c r="T21" s="328">
        <f>S21+12</f>
        <v>46161</v>
      </c>
      <c r="U21" s="328">
        <f>T21+15</f>
        <v>46176</v>
      </c>
      <c r="V21" s="328">
        <f>U21+7</f>
        <v>46183</v>
      </c>
      <c r="W21" s="328"/>
      <c r="X21" s="329"/>
    </row>
    <row r="22" spans="1:24" ht="24.95" customHeight="1">
      <c r="A22" s="535"/>
      <c r="B22" s="536"/>
      <c r="C22" s="537"/>
      <c r="D22" s="538"/>
      <c r="E22" s="539"/>
      <c r="F22" s="436"/>
      <c r="G22" s="437"/>
      <c r="H22" s="313" t="s">
        <v>42</v>
      </c>
      <c r="I22" s="330"/>
      <c r="J22" s="321"/>
      <c r="K22" s="321"/>
      <c r="L22" s="321"/>
      <c r="M22" s="321"/>
      <c r="N22" s="321"/>
      <c r="O22" s="321"/>
      <c r="P22" s="321"/>
      <c r="Q22" s="321"/>
      <c r="R22" s="441"/>
      <c r="S22" s="321"/>
      <c r="T22" s="321"/>
      <c r="U22" s="321"/>
      <c r="V22" s="321"/>
      <c r="W22" s="321"/>
      <c r="X22" s="331"/>
    </row>
    <row r="23" spans="1:24" s="228" customFormat="1" ht="24.95" customHeight="1">
      <c r="A23" s="426">
        <v>2</v>
      </c>
      <c r="B23" s="428" t="s">
        <v>203</v>
      </c>
      <c r="C23" s="430">
        <v>6700000000</v>
      </c>
      <c r="D23" s="432">
        <v>36</v>
      </c>
      <c r="E23" s="434" t="s">
        <v>53</v>
      </c>
      <c r="F23" s="439">
        <v>2</v>
      </c>
      <c r="G23" s="437" t="s">
        <v>68</v>
      </c>
      <c r="H23" s="314" t="s">
        <v>41</v>
      </c>
      <c r="I23" s="332">
        <v>46036</v>
      </c>
      <c r="J23" s="320">
        <f>I23+12</f>
        <v>46048</v>
      </c>
      <c r="K23" s="320">
        <f>J23+3</f>
        <v>46051</v>
      </c>
      <c r="L23" s="320">
        <f>+K23+32</f>
        <v>46083</v>
      </c>
      <c r="M23" s="320">
        <f>+L23+15</f>
        <v>46098</v>
      </c>
      <c r="N23" s="320">
        <f>+M23+13</f>
        <v>46111</v>
      </c>
      <c r="O23" s="320">
        <f>N23+15</f>
        <v>46126</v>
      </c>
      <c r="P23" s="320">
        <f>O23+7</f>
        <v>46133</v>
      </c>
      <c r="Q23" s="320">
        <f>P23+13</f>
        <v>46146</v>
      </c>
      <c r="R23" s="441"/>
      <c r="S23" s="320">
        <f>Q23+7</f>
        <v>46153</v>
      </c>
      <c r="T23" s="320">
        <f>S23+10</f>
        <v>46163</v>
      </c>
      <c r="U23" s="320">
        <f>T23+15</f>
        <v>46178</v>
      </c>
      <c r="V23" s="320">
        <f>U23+7</f>
        <v>46185</v>
      </c>
      <c r="W23" s="320"/>
      <c r="X23" s="333"/>
    </row>
    <row r="24" spans="1:24" s="228" customFormat="1" ht="24.95" customHeight="1">
      <c r="A24" s="427"/>
      <c r="B24" s="429"/>
      <c r="C24" s="431"/>
      <c r="D24" s="433"/>
      <c r="E24" s="435"/>
      <c r="F24" s="440"/>
      <c r="G24" s="437"/>
      <c r="H24" s="313" t="s">
        <v>42</v>
      </c>
      <c r="I24" s="334"/>
      <c r="J24" s="321"/>
      <c r="K24" s="321"/>
      <c r="L24" s="321"/>
      <c r="M24" s="321"/>
      <c r="N24" s="321"/>
      <c r="O24" s="321"/>
      <c r="P24" s="321"/>
      <c r="Q24" s="321"/>
      <c r="R24" s="441"/>
      <c r="S24" s="321"/>
      <c r="T24" s="321"/>
      <c r="U24" s="321"/>
      <c r="V24" s="321"/>
      <c r="W24" s="321"/>
      <c r="X24" s="331"/>
    </row>
    <row r="25" spans="1:24" s="228" customFormat="1" ht="24.95" customHeight="1">
      <c r="A25" s="426">
        <v>3</v>
      </c>
      <c r="B25" s="428" t="s">
        <v>202</v>
      </c>
      <c r="C25" s="430">
        <v>13050000000</v>
      </c>
      <c r="D25" s="432">
        <v>36</v>
      </c>
      <c r="E25" s="434" t="s">
        <v>53</v>
      </c>
      <c r="F25" s="439">
        <v>3</v>
      </c>
      <c r="G25" s="437" t="s">
        <v>68</v>
      </c>
      <c r="H25" s="314" t="s">
        <v>41</v>
      </c>
      <c r="I25" s="332">
        <v>46043</v>
      </c>
      <c r="J25" s="320">
        <f>I25+12</f>
        <v>46055</v>
      </c>
      <c r="K25" s="320">
        <f>J25+3</f>
        <v>46058</v>
      </c>
      <c r="L25" s="320">
        <f>+K25+32</f>
        <v>46090</v>
      </c>
      <c r="M25" s="320">
        <f>+L25+15</f>
        <v>46105</v>
      </c>
      <c r="N25" s="320">
        <f>+M25+13</f>
        <v>46118</v>
      </c>
      <c r="O25" s="320">
        <f>N25+15</f>
        <v>46133</v>
      </c>
      <c r="P25" s="320">
        <f>O25+7</f>
        <v>46140</v>
      </c>
      <c r="Q25" s="320">
        <f>P25+13</f>
        <v>46153</v>
      </c>
      <c r="R25" s="441"/>
      <c r="S25" s="320">
        <f>Q25+7</f>
        <v>46160</v>
      </c>
      <c r="T25" s="320">
        <f>S25+10</f>
        <v>46170</v>
      </c>
      <c r="U25" s="320">
        <f>T25+15</f>
        <v>46185</v>
      </c>
      <c r="V25" s="320">
        <f>U25+7</f>
        <v>46192</v>
      </c>
      <c r="W25" s="320"/>
      <c r="X25" s="333"/>
    </row>
    <row r="26" spans="1:24" s="228" customFormat="1" ht="24.95" customHeight="1">
      <c r="A26" s="427"/>
      <c r="B26" s="429"/>
      <c r="C26" s="431"/>
      <c r="D26" s="433"/>
      <c r="E26" s="435"/>
      <c r="F26" s="440"/>
      <c r="G26" s="437"/>
      <c r="H26" s="313" t="s">
        <v>42</v>
      </c>
      <c r="I26" s="334"/>
      <c r="J26" s="321"/>
      <c r="K26" s="321"/>
      <c r="L26" s="321"/>
      <c r="M26" s="321"/>
      <c r="N26" s="321"/>
      <c r="O26" s="321"/>
      <c r="P26" s="321"/>
      <c r="Q26" s="321"/>
      <c r="R26" s="441"/>
      <c r="S26" s="321"/>
      <c r="T26" s="321"/>
      <c r="U26" s="321"/>
      <c r="V26" s="321"/>
      <c r="W26" s="321"/>
      <c r="X26" s="331"/>
    </row>
    <row r="27" spans="1:24" s="228" customFormat="1" ht="24.95" customHeight="1">
      <c r="A27" s="426">
        <v>4</v>
      </c>
      <c r="B27" s="428" t="s">
        <v>197</v>
      </c>
      <c r="C27" s="430">
        <v>10000000000</v>
      </c>
      <c r="D27" s="432">
        <v>36</v>
      </c>
      <c r="E27" s="434" t="s">
        <v>53</v>
      </c>
      <c r="F27" s="436">
        <v>4</v>
      </c>
      <c r="G27" s="437" t="s">
        <v>68</v>
      </c>
      <c r="H27" s="314" t="s">
        <v>41</v>
      </c>
      <c r="I27" s="332">
        <v>46049</v>
      </c>
      <c r="J27" s="320">
        <f>I27+13</f>
        <v>46062</v>
      </c>
      <c r="K27" s="320">
        <f>J27+3</f>
        <v>46065</v>
      </c>
      <c r="L27" s="320">
        <f>+K27+46</f>
        <v>46111</v>
      </c>
      <c r="M27" s="320">
        <f>+L27+15</f>
        <v>46126</v>
      </c>
      <c r="N27" s="320">
        <f>+M27+13</f>
        <v>46139</v>
      </c>
      <c r="O27" s="320">
        <f>N27+15</f>
        <v>46154</v>
      </c>
      <c r="P27" s="320">
        <f>O27+7</f>
        <v>46161</v>
      </c>
      <c r="Q27" s="320">
        <f>P27+13</f>
        <v>46174</v>
      </c>
      <c r="R27" s="438"/>
      <c r="S27" s="320">
        <f>Q27+7</f>
        <v>46181</v>
      </c>
      <c r="T27" s="320">
        <f>S27+10</f>
        <v>46191</v>
      </c>
      <c r="U27" s="320">
        <f>T27+15</f>
        <v>46206</v>
      </c>
      <c r="V27" s="320">
        <f>U27+5</f>
        <v>46211</v>
      </c>
      <c r="W27" s="320"/>
      <c r="X27" s="333"/>
    </row>
    <row r="28" spans="1:24" s="228" customFormat="1" ht="24.95" customHeight="1">
      <c r="A28" s="427"/>
      <c r="B28" s="429"/>
      <c r="C28" s="431"/>
      <c r="D28" s="433"/>
      <c r="E28" s="435"/>
      <c r="F28" s="436"/>
      <c r="G28" s="437"/>
      <c r="H28" s="313" t="s">
        <v>42</v>
      </c>
      <c r="I28" s="334"/>
      <c r="J28" s="322"/>
      <c r="K28" s="322"/>
      <c r="L28" s="322"/>
      <c r="M28" s="322"/>
      <c r="N28" s="322"/>
      <c r="O28" s="322"/>
      <c r="P28" s="322"/>
      <c r="Q28" s="322"/>
      <c r="R28" s="438"/>
      <c r="S28" s="322"/>
      <c r="T28" s="322"/>
      <c r="U28" s="322"/>
      <c r="V28" s="322"/>
      <c r="W28" s="322"/>
      <c r="X28" s="335"/>
    </row>
    <row r="29" spans="1:24" s="228" customFormat="1" ht="24.95" customHeight="1">
      <c r="A29" s="426">
        <v>5</v>
      </c>
      <c r="B29" s="428" t="s">
        <v>213</v>
      </c>
      <c r="C29" s="430">
        <v>2398600000</v>
      </c>
      <c r="D29" s="432">
        <v>36</v>
      </c>
      <c r="E29" s="434" t="s">
        <v>53</v>
      </c>
      <c r="F29" s="436">
        <v>5</v>
      </c>
      <c r="G29" s="437" t="s">
        <v>68</v>
      </c>
      <c r="H29" s="314" t="s">
        <v>41</v>
      </c>
      <c r="I29" s="332">
        <v>46049</v>
      </c>
      <c r="J29" s="320">
        <f>I29+13</f>
        <v>46062</v>
      </c>
      <c r="K29" s="320">
        <f>J29+3</f>
        <v>46065</v>
      </c>
      <c r="L29" s="320">
        <f>+K29+46</f>
        <v>46111</v>
      </c>
      <c r="M29" s="320">
        <f>+L29+15</f>
        <v>46126</v>
      </c>
      <c r="N29" s="320">
        <f>+M29+13</f>
        <v>46139</v>
      </c>
      <c r="O29" s="320">
        <f>N29+15</f>
        <v>46154</v>
      </c>
      <c r="P29" s="320">
        <f>O29+7</f>
        <v>46161</v>
      </c>
      <c r="Q29" s="320">
        <f>P29+13</f>
        <v>46174</v>
      </c>
      <c r="R29" s="438"/>
      <c r="S29" s="320">
        <f>Q29+7</f>
        <v>46181</v>
      </c>
      <c r="T29" s="320">
        <f>S29+10</f>
        <v>46191</v>
      </c>
      <c r="U29" s="320">
        <f>T29+15</f>
        <v>46206</v>
      </c>
      <c r="V29" s="320">
        <f>U29+5</f>
        <v>46211</v>
      </c>
      <c r="W29" s="320"/>
      <c r="X29" s="333"/>
    </row>
    <row r="30" spans="1:24" s="228" customFormat="1" ht="24.95" customHeight="1" thickBot="1">
      <c r="A30" s="427"/>
      <c r="B30" s="429"/>
      <c r="C30" s="431"/>
      <c r="D30" s="433"/>
      <c r="E30" s="435"/>
      <c r="F30" s="436"/>
      <c r="G30" s="437"/>
      <c r="H30" s="313" t="s">
        <v>42</v>
      </c>
      <c r="I30" s="336"/>
      <c r="J30" s="337"/>
      <c r="K30" s="337"/>
      <c r="L30" s="337"/>
      <c r="M30" s="337"/>
      <c r="N30" s="337"/>
      <c r="O30" s="337"/>
      <c r="P30" s="337"/>
      <c r="Q30" s="337"/>
      <c r="R30" s="442"/>
      <c r="S30" s="337"/>
      <c r="T30" s="337"/>
      <c r="U30" s="337"/>
      <c r="V30" s="337"/>
      <c r="W30" s="337"/>
      <c r="X30" s="338"/>
    </row>
    <row r="31" spans="1:24" ht="20.100000000000001" customHeight="1" thickBot="1">
      <c r="A31" s="353"/>
      <c r="B31" s="354" t="s">
        <v>43</v>
      </c>
      <c r="C31" s="355">
        <f>SUM(C21:C30)</f>
        <v>83348600000</v>
      </c>
      <c r="D31" s="349"/>
      <c r="E31" s="350"/>
      <c r="F31" s="350"/>
      <c r="G31" s="351"/>
      <c r="H31" s="311"/>
      <c r="I31" s="323"/>
      <c r="J31" s="324"/>
      <c r="K31" s="324"/>
      <c r="L31" s="324"/>
      <c r="M31" s="324"/>
      <c r="N31" s="324"/>
      <c r="O31" s="324"/>
      <c r="P31" s="325"/>
      <c r="Q31" s="325"/>
      <c r="R31" s="326"/>
      <c r="S31" s="324"/>
      <c r="T31" s="324"/>
      <c r="U31" s="324"/>
      <c r="V31" s="324"/>
      <c r="W31" s="324"/>
      <c r="X31" s="324"/>
    </row>
    <row r="34" spans="1:27">
      <c r="A34" t="s">
        <v>208</v>
      </c>
    </row>
    <row r="35" spans="1:27" s="166" customFormat="1" ht="28.5">
      <c r="A35" s="174"/>
      <c r="B35" s="283" t="s">
        <v>200</v>
      </c>
      <c r="C35" s="175"/>
      <c r="D35" s="174"/>
      <c r="E35" s="174"/>
      <c r="F35" s="174"/>
      <c r="G35" s="174"/>
      <c r="H35" s="176" t="s">
        <v>185</v>
      </c>
      <c r="I35" s="177"/>
      <c r="J35" s="177"/>
      <c r="K35" s="177"/>
      <c r="L35" s="177"/>
      <c r="M35" s="177"/>
      <c r="N35" s="178"/>
      <c r="O35" s="179"/>
      <c r="P35" s="179"/>
      <c r="Q35" s="179"/>
      <c r="R35" s="179"/>
      <c r="S35" s="179"/>
      <c r="T35" s="174"/>
      <c r="U35" s="174"/>
      <c r="V35" s="174"/>
      <c r="W35" s="174"/>
      <c r="X35" s="174"/>
      <c r="Y35" s="180"/>
      <c r="Z35" s="180"/>
      <c r="AA35" s="180"/>
    </row>
    <row r="36" spans="1:27" s="166" customFormat="1" ht="10.5" customHeight="1">
      <c r="A36" s="174"/>
      <c r="B36" s="175"/>
      <c r="C36" s="175"/>
      <c r="D36" s="174"/>
      <c r="E36" s="174"/>
      <c r="F36" s="174"/>
      <c r="G36" s="174"/>
      <c r="H36" s="171"/>
      <c r="I36" s="174"/>
      <c r="J36" s="174"/>
      <c r="K36" s="174"/>
      <c r="L36" s="174"/>
      <c r="M36" s="181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4"/>
    </row>
    <row r="37" spans="1:27" s="166" customFormat="1" ht="24.75" customHeight="1" thickBot="1">
      <c r="A37" s="174"/>
      <c r="B37" s="182"/>
      <c r="C37" s="175"/>
      <c r="D37" s="174"/>
      <c r="E37" s="174"/>
      <c r="F37" s="174"/>
      <c r="G37" s="174"/>
      <c r="H37" s="171"/>
      <c r="I37" s="174"/>
      <c r="J37" s="183">
        <v>5</v>
      </c>
      <c r="K37" s="183">
        <v>3</v>
      </c>
      <c r="L37" s="183">
        <v>15</v>
      </c>
      <c r="M37" s="183">
        <v>5</v>
      </c>
      <c r="N37" s="183">
        <v>5</v>
      </c>
      <c r="O37" s="183">
        <v>15</v>
      </c>
      <c r="P37" s="183">
        <v>5</v>
      </c>
      <c r="Q37" s="183">
        <v>5</v>
      </c>
      <c r="R37" s="183"/>
      <c r="S37" s="183">
        <v>3</v>
      </c>
      <c r="T37" s="183">
        <v>3</v>
      </c>
      <c r="U37" s="183">
        <v>3</v>
      </c>
      <c r="V37" s="174"/>
      <c r="W37" s="174"/>
      <c r="X37" s="174"/>
    </row>
    <row r="38" spans="1:27" s="166" customFormat="1" ht="107.25" customHeight="1" thickBot="1">
      <c r="A38" s="526" t="s">
        <v>6</v>
      </c>
      <c r="B38" s="527"/>
      <c r="C38" s="527"/>
      <c r="D38" s="527"/>
      <c r="E38" s="527"/>
      <c r="F38" s="527"/>
      <c r="G38" s="528"/>
      <c r="H38" s="529" t="s">
        <v>7</v>
      </c>
      <c r="I38" s="526" t="s">
        <v>127</v>
      </c>
      <c r="J38" s="527"/>
      <c r="K38" s="527"/>
      <c r="L38" s="528"/>
      <c r="M38" s="526" t="s">
        <v>9</v>
      </c>
      <c r="N38" s="527"/>
      <c r="O38" s="527"/>
      <c r="P38" s="526" t="s">
        <v>10</v>
      </c>
      <c r="Q38" s="527"/>
      <c r="R38" s="527"/>
      <c r="S38" s="527"/>
      <c r="T38" s="527"/>
      <c r="U38" s="528"/>
      <c r="V38" s="526" t="s">
        <v>11</v>
      </c>
      <c r="W38" s="528"/>
      <c r="X38" s="174"/>
    </row>
    <row r="39" spans="1:27" s="169" customFormat="1" ht="62.45" customHeight="1" thickBot="1">
      <c r="A39" s="555" t="s">
        <v>12</v>
      </c>
      <c r="B39" s="557" t="s">
        <v>13</v>
      </c>
      <c r="C39" s="559" t="s">
        <v>14</v>
      </c>
      <c r="D39" s="561" t="s">
        <v>128</v>
      </c>
      <c r="E39" s="479" t="s">
        <v>16</v>
      </c>
      <c r="F39" s="479" t="s">
        <v>17</v>
      </c>
      <c r="G39" s="564" t="s">
        <v>18</v>
      </c>
      <c r="H39" s="530"/>
      <c r="I39" s="566" t="s">
        <v>130</v>
      </c>
      <c r="J39" s="184" t="s">
        <v>131</v>
      </c>
      <c r="K39" s="185" t="s">
        <v>186</v>
      </c>
      <c r="L39" s="185" t="s">
        <v>187</v>
      </c>
      <c r="M39" s="185" t="s">
        <v>188</v>
      </c>
      <c r="N39" s="185" t="s">
        <v>189</v>
      </c>
      <c r="O39" s="185" t="s">
        <v>193</v>
      </c>
      <c r="P39" s="185" t="s">
        <v>26</v>
      </c>
      <c r="Q39" s="186" t="s">
        <v>135</v>
      </c>
      <c r="R39" s="568" t="s">
        <v>136</v>
      </c>
      <c r="S39" s="184" t="s">
        <v>137</v>
      </c>
      <c r="T39" s="185" t="s">
        <v>190</v>
      </c>
      <c r="U39" s="362" t="s">
        <v>32</v>
      </c>
      <c r="V39" s="566" t="s">
        <v>139</v>
      </c>
      <c r="W39" s="570" t="s">
        <v>140</v>
      </c>
      <c r="X39" s="172"/>
    </row>
    <row r="40" spans="1:27" s="169" customFormat="1" ht="23.25" customHeight="1" thickBot="1">
      <c r="A40" s="556"/>
      <c r="B40" s="558"/>
      <c r="C40" s="560"/>
      <c r="D40" s="562"/>
      <c r="E40" s="563"/>
      <c r="F40" s="563"/>
      <c r="G40" s="565"/>
      <c r="H40" s="531"/>
      <c r="I40" s="567"/>
      <c r="J40" s="289" t="s">
        <v>141</v>
      </c>
      <c r="K40" s="290" t="s">
        <v>34</v>
      </c>
      <c r="L40" s="290" t="s">
        <v>36</v>
      </c>
      <c r="M40" s="290" t="s">
        <v>142</v>
      </c>
      <c r="N40" s="290" t="s">
        <v>141</v>
      </c>
      <c r="O40" s="291" t="s">
        <v>36</v>
      </c>
      <c r="P40" s="290" t="s">
        <v>141</v>
      </c>
      <c r="Q40" s="292" t="s">
        <v>141</v>
      </c>
      <c r="R40" s="569"/>
      <c r="S40" s="294" t="s">
        <v>34</v>
      </c>
      <c r="T40" s="290" t="s">
        <v>34</v>
      </c>
      <c r="U40" s="293" t="s">
        <v>39</v>
      </c>
      <c r="V40" s="567"/>
      <c r="W40" s="571"/>
      <c r="X40" s="172"/>
    </row>
    <row r="41" spans="1:27" s="166" customFormat="1" ht="26.1" customHeight="1">
      <c r="A41" s="547">
        <v>1</v>
      </c>
      <c r="B41" s="549" t="s">
        <v>167</v>
      </c>
      <c r="C41" s="551">
        <v>500000000</v>
      </c>
      <c r="D41" s="553">
        <v>31</v>
      </c>
      <c r="E41" s="543" t="s">
        <v>53</v>
      </c>
      <c r="F41" s="543">
        <v>1</v>
      </c>
      <c r="G41" s="545" t="s">
        <v>62</v>
      </c>
      <c r="H41" s="364" t="s">
        <v>41</v>
      </c>
      <c r="I41" s="365">
        <v>46036</v>
      </c>
      <c r="J41" s="366">
        <f>+I41+$J$37</f>
        <v>46041</v>
      </c>
      <c r="K41" s="366">
        <f>+J41+$K$37</f>
        <v>46044</v>
      </c>
      <c r="L41" s="366">
        <f>+K41+$L$37</f>
        <v>46059</v>
      </c>
      <c r="M41" s="366">
        <f>+L41+$M$37</f>
        <v>46064</v>
      </c>
      <c r="N41" s="366">
        <f>+M41+$N$37</f>
        <v>46069</v>
      </c>
      <c r="O41" s="366">
        <f>+N41+$O$37</f>
        <v>46084</v>
      </c>
      <c r="P41" s="366">
        <f>+O41+$P$37+1</f>
        <v>46090</v>
      </c>
      <c r="Q41" s="366">
        <f>+P41+$Q$37+2</f>
        <v>46097</v>
      </c>
      <c r="R41" s="366"/>
      <c r="S41" s="366">
        <f>+Q41+$S$37</f>
        <v>46100</v>
      </c>
      <c r="T41" s="366">
        <f>+S41+$T$37+2</f>
        <v>46105</v>
      </c>
      <c r="U41" s="366">
        <f>+T41+$U$37</f>
        <v>46108</v>
      </c>
      <c r="V41" s="366"/>
      <c r="W41" s="367"/>
      <c r="X41" s="172"/>
      <c r="Y41" s="169"/>
      <c r="Z41" s="169"/>
      <c r="AA41" s="169"/>
    </row>
    <row r="42" spans="1:27" s="166" customFormat="1" ht="26.1" customHeight="1">
      <c r="A42" s="548"/>
      <c r="B42" s="550"/>
      <c r="C42" s="552"/>
      <c r="D42" s="554"/>
      <c r="E42" s="544"/>
      <c r="F42" s="544"/>
      <c r="G42" s="546"/>
      <c r="H42" s="288" t="s">
        <v>42</v>
      </c>
      <c r="I42" s="187"/>
      <c r="J42" s="188"/>
      <c r="K42" s="188"/>
      <c r="L42" s="189"/>
      <c r="M42" s="189"/>
      <c r="N42" s="188"/>
      <c r="O42" s="190"/>
      <c r="P42" s="188"/>
      <c r="Q42" s="188"/>
      <c r="R42" s="188"/>
      <c r="S42" s="188"/>
      <c r="T42" s="188"/>
      <c r="U42" s="189"/>
      <c r="V42" s="188"/>
      <c r="W42" s="191"/>
      <c r="X42" s="172"/>
      <c r="Y42" s="169"/>
      <c r="Z42" s="169"/>
      <c r="AA42" s="169"/>
    </row>
    <row r="43" spans="1:27" s="166" customFormat="1" ht="18.75" thickBot="1">
      <c r="A43" s="192"/>
      <c r="B43" s="193" t="s">
        <v>43</v>
      </c>
      <c r="C43" s="194">
        <f>SUM(C41:C42)</f>
        <v>500000000</v>
      </c>
      <c r="D43" s="195"/>
      <c r="E43" s="196"/>
      <c r="F43" s="196"/>
      <c r="G43" s="197"/>
      <c r="H43" s="363"/>
      <c r="I43" s="198"/>
      <c r="J43" s="199"/>
      <c r="K43" s="200"/>
      <c r="L43" s="200"/>
      <c r="M43" s="200"/>
      <c r="N43" s="200"/>
      <c r="O43" s="200"/>
      <c r="P43" s="200"/>
      <c r="Q43" s="201"/>
      <c r="R43" s="202"/>
      <c r="S43" s="203"/>
      <c r="T43" s="200"/>
      <c r="U43" s="201"/>
      <c r="V43" s="198"/>
      <c r="W43" s="204"/>
      <c r="X43" s="174"/>
      <c r="Y43" s="168"/>
      <c r="Z43" s="168"/>
      <c r="AA43" s="168"/>
    </row>
    <row r="44" spans="1:27" s="166" customFormat="1" ht="18.75">
      <c r="A44" s="171"/>
      <c r="B44" s="172"/>
      <c r="C44" s="175"/>
      <c r="D44" s="171"/>
      <c r="E44" s="171"/>
      <c r="F44" s="171"/>
      <c r="G44" s="171"/>
      <c r="H44" s="171"/>
      <c r="I44" s="171"/>
      <c r="J44" s="171"/>
      <c r="K44" s="205"/>
      <c r="L44" s="205"/>
      <c r="M44" s="205"/>
      <c r="N44" s="205"/>
      <c r="O44" s="205"/>
      <c r="P44" s="205"/>
      <c r="Q44" s="205"/>
      <c r="R44" s="205"/>
      <c r="S44" s="205"/>
      <c r="T44" s="205"/>
      <c r="U44" s="171"/>
      <c r="V44" s="206"/>
      <c r="W44" s="173"/>
      <c r="X44" s="174"/>
      <c r="Y44" s="168"/>
      <c r="Z44" s="207"/>
      <c r="AA44" s="168"/>
    </row>
    <row r="45" spans="1:27" s="166" customFormat="1" ht="18.75">
      <c r="A45" s="174"/>
      <c r="B45" s="175"/>
      <c r="C45" s="175"/>
      <c r="D45" s="174"/>
      <c r="E45" s="174"/>
      <c r="F45" s="174"/>
      <c r="G45" s="174"/>
      <c r="H45" s="171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74"/>
      <c r="W45" s="174"/>
      <c r="X45" s="174"/>
    </row>
    <row r="46" spans="1:27" ht="16.5" thickBot="1">
      <c r="A46" s="96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85"/>
    </row>
    <row r="47" spans="1:27" ht="16.5" thickBot="1">
      <c r="A47" s="85"/>
      <c r="B47" s="504" t="s">
        <v>44</v>
      </c>
      <c r="C47" s="505"/>
      <c r="D47" s="505"/>
      <c r="E47" s="505"/>
      <c r="F47" s="506"/>
      <c r="G47" s="85"/>
      <c r="H47" s="85"/>
      <c r="I47" s="85"/>
      <c r="J47" s="85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</row>
    <row r="48" spans="1:27" ht="31.5" customHeight="1" thickBot="1">
      <c r="A48" s="85"/>
      <c r="B48" s="109" t="s">
        <v>45</v>
      </c>
      <c r="C48" s="507" t="s">
        <v>120</v>
      </c>
      <c r="D48" s="508"/>
      <c r="E48" s="509"/>
      <c r="F48" s="510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</row>
    <row r="49" spans="1:27" ht="16.5" thickBot="1">
      <c r="A49" s="85"/>
      <c r="B49" s="100"/>
      <c r="C49" s="101"/>
      <c r="D49" s="101"/>
      <c r="E49" s="101"/>
      <c r="F49" s="101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</row>
    <row r="50" spans="1:27" ht="19.5" customHeight="1" thickBot="1">
      <c r="A50" s="85"/>
      <c r="B50" s="464" t="s">
        <v>46</v>
      </c>
      <c r="C50" s="464"/>
      <c r="D50" s="464"/>
      <c r="E50" s="464"/>
      <c r="F50" s="85"/>
      <c r="G50" s="85"/>
      <c r="H50" s="518" t="s">
        <v>47</v>
      </c>
      <c r="I50" s="519"/>
      <c r="J50" s="519"/>
      <c r="K50" s="519"/>
      <c r="L50" s="520"/>
      <c r="M50" s="85"/>
      <c r="N50" s="85"/>
      <c r="O50" s="521" t="s">
        <v>48</v>
      </c>
      <c r="P50" s="522"/>
      <c r="Q50" s="523" t="s">
        <v>49</v>
      </c>
      <c r="R50" s="524"/>
      <c r="S50" s="525"/>
      <c r="T50" s="85"/>
      <c r="U50" s="102" t="s">
        <v>16</v>
      </c>
      <c r="V50" s="103"/>
      <c r="W50" s="103"/>
      <c r="X50" s="110"/>
    </row>
    <row r="51" spans="1:27" ht="18.75" customHeight="1" thickBot="1">
      <c r="A51" s="85"/>
      <c r="B51" s="464" t="s">
        <v>50</v>
      </c>
      <c r="C51" s="464"/>
      <c r="D51" s="464"/>
      <c r="E51" s="464"/>
      <c r="F51" s="85"/>
      <c r="G51" s="85"/>
      <c r="H51" s="105" t="s">
        <v>40</v>
      </c>
      <c r="I51" s="111"/>
      <c r="J51" s="465" t="s">
        <v>51</v>
      </c>
      <c r="K51" s="466"/>
      <c r="L51" s="467"/>
      <c r="M51" s="85"/>
      <c r="N51" s="85"/>
      <c r="O51" s="468">
        <v>1</v>
      </c>
      <c r="P51" s="469"/>
      <c r="Q51" s="470" t="s">
        <v>52</v>
      </c>
      <c r="R51" s="471"/>
      <c r="S51" s="472"/>
      <c r="T51" s="85"/>
      <c r="U51" s="112" t="s">
        <v>53</v>
      </c>
      <c r="V51" s="113" t="s">
        <v>54</v>
      </c>
      <c r="W51" s="113"/>
      <c r="X51" s="113"/>
    </row>
    <row r="52" spans="1:27" ht="21.75" customHeight="1" thickBot="1">
      <c r="A52" s="85"/>
      <c r="B52" s="464" t="s">
        <v>55</v>
      </c>
      <c r="C52" s="464"/>
      <c r="D52" s="464"/>
      <c r="E52" s="464"/>
      <c r="F52" s="85"/>
      <c r="G52" s="85"/>
      <c r="H52" s="114" t="s">
        <v>56</v>
      </c>
      <c r="I52" s="115"/>
      <c r="J52" s="501" t="s">
        <v>57</v>
      </c>
      <c r="K52" s="502"/>
      <c r="L52" s="503"/>
      <c r="M52" s="85"/>
      <c r="N52" s="85"/>
      <c r="O52" s="511">
        <v>2</v>
      </c>
      <c r="P52" s="512"/>
      <c r="Q52" s="470" t="s">
        <v>58</v>
      </c>
      <c r="R52" s="471"/>
      <c r="S52" s="472"/>
      <c r="T52" s="85"/>
      <c r="U52" s="112" t="s">
        <v>59</v>
      </c>
      <c r="V52" s="113" t="s">
        <v>60</v>
      </c>
      <c r="W52" s="116"/>
      <c r="X52" s="116"/>
    </row>
    <row r="53" spans="1:27" ht="22.5" customHeight="1" thickBot="1">
      <c r="A53" s="85"/>
      <c r="B53" s="464" t="s">
        <v>61</v>
      </c>
      <c r="C53" s="464"/>
      <c r="D53" s="464"/>
      <c r="E53" s="464"/>
      <c r="F53" s="85"/>
      <c r="G53" s="85"/>
      <c r="H53" s="105" t="s">
        <v>62</v>
      </c>
      <c r="I53" s="111"/>
      <c r="J53" s="501" t="s">
        <v>63</v>
      </c>
      <c r="K53" s="502"/>
      <c r="L53" s="503"/>
      <c r="M53" s="85"/>
      <c r="N53" s="85"/>
      <c r="O53" s="511">
        <v>3</v>
      </c>
      <c r="P53" s="512"/>
      <c r="Q53" s="470" t="s">
        <v>64</v>
      </c>
      <c r="R53" s="471"/>
      <c r="S53" s="472"/>
      <c r="T53" s="85"/>
      <c r="U53" s="112" t="s">
        <v>65</v>
      </c>
      <c r="V53" s="113" t="s">
        <v>66</v>
      </c>
      <c r="W53" s="116"/>
      <c r="X53" s="116"/>
    </row>
    <row r="54" spans="1:27" ht="16.5" thickBot="1">
      <c r="A54" s="85"/>
      <c r="B54" s="464" t="s">
        <v>67</v>
      </c>
      <c r="C54" s="464"/>
      <c r="D54" s="464"/>
      <c r="E54" s="464"/>
      <c r="F54" s="85"/>
      <c r="G54" s="85"/>
      <c r="H54" s="114" t="s">
        <v>68</v>
      </c>
      <c r="I54" s="115"/>
      <c r="J54" s="501" t="s">
        <v>69</v>
      </c>
      <c r="K54" s="502"/>
      <c r="L54" s="503"/>
      <c r="M54" s="85"/>
      <c r="N54" s="85"/>
      <c r="O54" s="513">
        <v>4</v>
      </c>
      <c r="P54" s="514"/>
      <c r="Q54" s="515" t="s">
        <v>70</v>
      </c>
      <c r="R54" s="516"/>
      <c r="S54" s="517"/>
      <c r="T54" s="85"/>
      <c r="U54" s="85"/>
      <c r="V54" s="85"/>
      <c r="W54" s="85"/>
      <c r="X54" s="85"/>
    </row>
    <row r="55" spans="1:27" ht="16.5" thickBot="1">
      <c r="A55" s="85"/>
      <c r="B55" s="464" t="s">
        <v>71</v>
      </c>
      <c r="C55" s="464"/>
      <c r="D55" s="464"/>
      <c r="E55" s="464"/>
      <c r="F55" s="85"/>
      <c r="G55" s="85"/>
      <c r="H55" s="117" t="s">
        <v>72</v>
      </c>
      <c r="I55" s="118"/>
      <c r="J55" s="498" t="s">
        <v>73</v>
      </c>
      <c r="K55" s="499"/>
      <c r="L55" s="500"/>
      <c r="M55" s="85"/>
      <c r="N55" s="85"/>
      <c r="O55" s="85"/>
      <c r="P55" s="85"/>
      <c r="Q55" s="85"/>
      <c r="R55" s="85"/>
      <c r="S55" s="85"/>
      <c r="T55" s="85"/>
      <c r="U55" s="85"/>
      <c r="V55" s="85"/>
      <c r="W55" s="85"/>
      <c r="X55" s="85"/>
    </row>
    <row r="56" spans="1:27" ht="15.75">
      <c r="A56" s="85"/>
      <c r="B56" s="85"/>
      <c r="C56" s="85"/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/>
    </row>
    <row r="57" spans="1:27" s="166" customFormat="1" ht="18.75">
      <c r="A57" s="168"/>
      <c r="B57" s="169"/>
      <c r="C57" s="169"/>
      <c r="D57" s="168"/>
      <c r="E57" s="168"/>
      <c r="F57" s="168"/>
      <c r="G57" s="168"/>
      <c r="H57" s="167"/>
      <c r="I57" s="168"/>
      <c r="J57" s="168"/>
      <c r="K57" s="168"/>
      <c r="L57" s="168"/>
      <c r="M57" s="168"/>
      <c r="N57" s="168"/>
      <c r="O57" s="168"/>
      <c r="P57" s="168"/>
      <c r="Q57" s="168"/>
      <c r="R57" s="168"/>
      <c r="S57" s="168"/>
      <c r="T57" s="168"/>
      <c r="U57" s="168"/>
      <c r="V57" s="168"/>
      <c r="W57" s="168"/>
      <c r="X57" s="168"/>
      <c r="Y57" s="170"/>
      <c r="Z57" s="168"/>
      <c r="AA57" s="168"/>
    </row>
    <row r="58" spans="1:27" s="166" customFormat="1" ht="20.25" customHeight="1">
      <c r="A58" s="168"/>
      <c r="B58" s="169"/>
      <c r="C58" s="169"/>
      <c r="D58" s="168"/>
      <c r="E58" s="168"/>
      <c r="F58" s="168"/>
      <c r="G58" s="168"/>
      <c r="H58" s="167"/>
      <c r="I58" s="168"/>
      <c r="J58" s="168"/>
      <c r="K58" s="168"/>
      <c r="L58" s="168"/>
      <c r="M58" s="168"/>
      <c r="N58" s="168"/>
      <c r="O58" s="168"/>
      <c r="P58" s="168"/>
      <c r="Q58" s="168"/>
      <c r="R58" s="168"/>
      <c r="S58" s="168"/>
      <c r="T58" s="168"/>
      <c r="U58" s="168"/>
      <c r="V58" s="168"/>
      <c r="W58" s="168"/>
      <c r="X58" s="168"/>
      <c r="Y58" s="170"/>
      <c r="Z58" s="168"/>
      <c r="AA58" s="168"/>
    </row>
  </sheetData>
  <mergeCells count="126">
    <mergeCell ref="F41:F42"/>
    <mergeCell ref="G41:G42"/>
    <mergeCell ref="A41:A42"/>
    <mergeCell ref="B41:B42"/>
    <mergeCell ref="C41:C42"/>
    <mergeCell ref="D41:D42"/>
    <mergeCell ref="E41:E42"/>
    <mergeCell ref="V38:W38"/>
    <mergeCell ref="A39:A40"/>
    <mergeCell ref="B39:B40"/>
    <mergeCell ref="C39:C40"/>
    <mergeCell ref="D39:D40"/>
    <mergeCell ref="E39:E40"/>
    <mergeCell ref="F39:F40"/>
    <mergeCell ref="G39:G40"/>
    <mergeCell ref="I39:I40"/>
    <mergeCell ref="R39:R40"/>
    <mergeCell ref="V39:V40"/>
    <mergeCell ref="W39:W40"/>
    <mergeCell ref="M38:O38"/>
    <mergeCell ref="P38:U38"/>
    <mergeCell ref="H7:N7"/>
    <mergeCell ref="C15:P15"/>
    <mergeCell ref="A21:A22"/>
    <mergeCell ref="B21:B22"/>
    <mergeCell ref="C21:C22"/>
    <mergeCell ref="D21:D22"/>
    <mergeCell ref="E21:E22"/>
    <mergeCell ref="F21:F22"/>
    <mergeCell ref="M18:O18"/>
    <mergeCell ref="G21:G22"/>
    <mergeCell ref="B12:D12"/>
    <mergeCell ref="E12:J12"/>
    <mergeCell ref="K12:P12"/>
    <mergeCell ref="R21:R22"/>
    <mergeCell ref="B55:E55"/>
    <mergeCell ref="J55:L55"/>
    <mergeCell ref="B53:E53"/>
    <mergeCell ref="J53:L53"/>
    <mergeCell ref="B47:F47"/>
    <mergeCell ref="C48:F48"/>
    <mergeCell ref="B52:E52"/>
    <mergeCell ref="J52:L52"/>
    <mergeCell ref="O53:P53"/>
    <mergeCell ref="Q53:S53"/>
    <mergeCell ref="B54:E54"/>
    <mergeCell ref="J54:L54"/>
    <mergeCell ref="O54:P54"/>
    <mergeCell ref="Q54:S54"/>
    <mergeCell ref="O52:P52"/>
    <mergeCell ref="Q52:S52"/>
    <mergeCell ref="B50:E50"/>
    <mergeCell ref="H50:L50"/>
    <mergeCell ref="O50:P50"/>
    <mergeCell ref="Q50:S50"/>
    <mergeCell ref="A38:G38"/>
    <mergeCell ref="H38:H40"/>
    <mergeCell ref="I38:L38"/>
    <mergeCell ref="B51:E51"/>
    <mergeCell ref="J51:L51"/>
    <mergeCell ref="O51:P51"/>
    <mergeCell ref="Q51:S51"/>
    <mergeCell ref="W18:X18"/>
    <mergeCell ref="A19:A20"/>
    <mergeCell ref="B19:B20"/>
    <mergeCell ref="C19:C20"/>
    <mergeCell ref="D19:D20"/>
    <mergeCell ref="E19:E20"/>
    <mergeCell ref="F19:F20"/>
    <mergeCell ref="G19:G20"/>
    <mergeCell ref="I19:I20"/>
    <mergeCell ref="R19:R20"/>
    <mergeCell ref="A18:G18"/>
    <mergeCell ref="H18:H20"/>
    <mergeCell ref="I18:L18"/>
    <mergeCell ref="W19:W20"/>
    <mergeCell ref="X19:X20"/>
    <mergeCell ref="F23:F24"/>
    <mergeCell ref="G23:G24"/>
    <mergeCell ref="R23:R24"/>
    <mergeCell ref="B23:B24"/>
    <mergeCell ref="A29:A30"/>
    <mergeCell ref="Q12:T12"/>
    <mergeCell ref="B13:D13"/>
    <mergeCell ref="E13:J13"/>
    <mergeCell ref="K13:P13"/>
    <mergeCell ref="Q13:T13"/>
    <mergeCell ref="P18:V18"/>
    <mergeCell ref="B9:D9"/>
    <mergeCell ref="E9:J9"/>
    <mergeCell ref="O9:T9"/>
    <mergeCell ref="B10:D10"/>
    <mergeCell ref="E10:J10"/>
    <mergeCell ref="K10:P10"/>
    <mergeCell ref="Q10:T10"/>
    <mergeCell ref="B11:D11"/>
    <mergeCell ref="E11:J11"/>
    <mergeCell ref="K11:P11"/>
    <mergeCell ref="Q11:T11"/>
    <mergeCell ref="B29:B30"/>
    <mergeCell ref="C29:C30"/>
    <mergeCell ref="D29:D30"/>
    <mergeCell ref="E29:E30"/>
    <mergeCell ref="F29:F30"/>
    <mergeCell ref="G29:G30"/>
    <mergeCell ref="R29:R30"/>
    <mergeCell ref="C23:C24"/>
    <mergeCell ref="D23:D24"/>
    <mergeCell ref="E23:E24"/>
    <mergeCell ref="A23:A24"/>
    <mergeCell ref="A27:A28"/>
    <mergeCell ref="B27:B28"/>
    <mergeCell ref="C27:C28"/>
    <mergeCell ref="D27:D28"/>
    <mergeCell ref="E27:E28"/>
    <mergeCell ref="F27:F28"/>
    <mergeCell ref="G27:G28"/>
    <mergeCell ref="R27:R28"/>
    <mergeCell ref="A25:A26"/>
    <mergeCell ref="B25:B26"/>
    <mergeCell ref="C25:C26"/>
    <mergeCell ref="D25:D26"/>
    <mergeCell ref="E25:E26"/>
    <mergeCell ref="F25:F26"/>
    <mergeCell ref="G25:G26"/>
    <mergeCell ref="R25:R26"/>
  </mergeCells>
  <printOptions horizontalCentered="1"/>
  <pageMargins left="0" right="0" top="0.15748031496062992" bottom="0" header="0.31496062992125984" footer="0.31496062992125984"/>
  <pageSetup paperSize="8" scale="4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5"/>
  <sheetViews>
    <sheetView topLeftCell="A18" zoomScale="55" zoomScaleNormal="55" workbookViewId="0">
      <selection activeCell="L55" sqref="L55:N55"/>
    </sheetView>
  </sheetViews>
  <sheetFormatPr baseColWidth="10" defaultRowHeight="15"/>
  <cols>
    <col min="1" max="1" width="6.42578125" customWidth="1"/>
    <col min="2" max="2" width="40.140625" customWidth="1"/>
    <col min="3" max="3" width="18.140625" customWidth="1"/>
    <col min="4" max="4" width="7.140625" customWidth="1"/>
    <col min="5" max="5" width="9.42578125" customWidth="1"/>
    <col min="6" max="6" width="8.85546875" customWidth="1"/>
    <col min="7" max="7" width="9.85546875" customWidth="1"/>
    <col min="8" max="8" width="14.5703125" customWidth="1"/>
    <col min="9" max="9" width="20.85546875" customWidth="1"/>
    <col min="10" max="10" width="21.28515625" bestFit="1" customWidth="1"/>
    <col min="11" max="11" width="15.85546875" customWidth="1"/>
    <col min="12" max="12" width="14.140625" customWidth="1"/>
    <col min="13" max="13" width="14.42578125" customWidth="1"/>
    <col min="14" max="14" width="15" customWidth="1"/>
    <col min="15" max="15" width="17.140625" customWidth="1"/>
    <col min="16" max="16" width="14.42578125" customWidth="1"/>
    <col min="17" max="17" width="13.42578125" customWidth="1"/>
    <col min="18" max="18" width="14" customWidth="1"/>
    <col min="19" max="20" width="14.85546875" bestFit="1" customWidth="1"/>
    <col min="21" max="21" width="15.42578125" customWidth="1"/>
    <col min="22" max="22" width="13" customWidth="1"/>
    <col min="23" max="23" width="13.5703125" customWidth="1"/>
    <col min="24" max="24" width="14.140625" customWidth="1"/>
  </cols>
  <sheetData>
    <row r="1" spans="1:24">
      <c r="A1" s="1"/>
    </row>
    <row r="2" spans="1:24">
      <c r="A2" s="1"/>
    </row>
    <row r="3" spans="1:24" s="369" customFormat="1" ht="24.6" customHeight="1">
      <c r="A3" s="40"/>
      <c r="B3" s="40"/>
      <c r="C3" s="40"/>
      <c r="D3" s="40"/>
      <c r="E3" s="40"/>
      <c r="F3" s="40"/>
      <c r="G3" s="40"/>
      <c r="H3" s="532" t="s">
        <v>214</v>
      </c>
      <c r="I3" s="532"/>
      <c r="J3" s="532"/>
      <c r="K3" s="532"/>
      <c r="L3" s="532"/>
      <c r="M3" s="532"/>
      <c r="N3" s="532"/>
      <c r="O3" s="368"/>
      <c r="P3" s="40"/>
      <c r="Q3" s="40"/>
      <c r="R3" s="40"/>
      <c r="S3" s="40"/>
      <c r="T3" s="40"/>
      <c r="U3" s="40"/>
      <c r="V3" s="40"/>
      <c r="W3" s="40"/>
      <c r="X3" s="40"/>
    </row>
    <row r="4" spans="1:24" ht="15.7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75">
      <c r="A5" s="3"/>
      <c r="B5" s="444" t="s">
        <v>0</v>
      </c>
      <c r="C5" s="453"/>
      <c r="D5" s="454"/>
      <c r="E5" s="455" t="s">
        <v>123</v>
      </c>
      <c r="F5" s="456"/>
      <c r="G5" s="456"/>
      <c r="H5" s="456"/>
      <c r="I5" s="456"/>
      <c r="J5" s="457"/>
      <c r="K5" s="295"/>
      <c r="L5" s="295"/>
      <c r="M5" s="295"/>
      <c r="N5" s="296"/>
      <c r="O5" s="443"/>
      <c r="P5" s="443"/>
      <c r="Q5" s="443"/>
      <c r="R5" s="443"/>
      <c r="S5" s="443"/>
      <c r="T5" s="443"/>
      <c r="U5" s="4"/>
      <c r="V5" s="4"/>
      <c r="W5" s="4"/>
      <c r="X5" s="4"/>
    </row>
    <row r="6" spans="1:24" ht="20.25" customHeight="1">
      <c r="A6" s="3"/>
      <c r="B6" s="458" t="s">
        <v>115</v>
      </c>
      <c r="C6" s="459"/>
      <c r="D6" s="460"/>
      <c r="E6" s="461">
        <v>2026</v>
      </c>
      <c r="F6" s="462"/>
      <c r="G6" s="462"/>
      <c r="H6" s="462"/>
      <c r="I6" s="462"/>
      <c r="J6" s="463"/>
      <c r="K6" s="443"/>
      <c r="L6" s="443"/>
      <c r="M6" s="443"/>
      <c r="N6" s="443"/>
      <c r="O6" s="443"/>
      <c r="P6" s="443"/>
      <c r="Q6" s="443"/>
      <c r="R6" s="443"/>
      <c r="S6" s="443"/>
      <c r="T6" s="443"/>
      <c r="U6" s="4"/>
      <c r="V6" s="4"/>
      <c r="W6" s="4"/>
      <c r="X6" s="4"/>
    </row>
    <row r="7" spans="1:24" ht="15.6" customHeight="1">
      <c r="A7" s="3"/>
      <c r="B7" s="444" t="s">
        <v>1</v>
      </c>
      <c r="C7" s="453"/>
      <c r="D7" s="454"/>
      <c r="E7" s="455" t="s">
        <v>154</v>
      </c>
      <c r="F7" s="456"/>
      <c r="G7" s="456"/>
      <c r="H7" s="456"/>
      <c r="I7" s="456"/>
      <c r="J7" s="457"/>
      <c r="K7" s="443"/>
      <c r="L7" s="443"/>
      <c r="M7" s="443"/>
      <c r="N7" s="443"/>
      <c r="O7" s="443"/>
      <c r="P7" s="443"/>
      <c r="Q7" s="443"/>
      <c r="R7" s="443"/>
      <c r="S7" s="443"/>
      <c r="T7" s="443"/>
      <c r="U7" s="4"/>
      <c r="V7" s="4"/>
      <c r="W7" s="4"/>
      <c r="X7" s="4"/>
    </row>
    <row r="8" spans="1:24" ht="13.5" customHeight="1">
      <c r="A8" s="3"/>
      <c r="B8" s="444" t="s">
        <v>116</v>
      </c>
      <c r="C8" s="453"/>
      <c r="D8" s="454"/>
      <c r="E8" s="540" t="s">
        <v>195</v>
      </c>
      <c r="F8" s="541"/>
      <c r="G8" s="541"/>
      <c r="H8" s="541"/>
      <c r="I8" s="541"/>
      <c r="J8" s="542"/>
      <c r="K8" s="443"/>
      <c r="L8" s="443"/>
      <c r="M8" s="443"/>
      <c r="N8" s="443"/>
      <c r="O8" s="443"/>
      <c r="P8" s="443"/>
      <c r="Q8" s="443"/>
      <c r="R8" s="443"/>
      <c r="S8" s="443"/>
      <c r="T8" s="443"/>
      <c r="U8" s="301"/>
      <c r="V8" s="4"/>
      <c r="W8" s="4"/>
      <c r="X8" s="4"/>
    </row>
    <row r="9" spans="1:24" ht="21" customHeight="1">
      <c r="A9" s="3"/>
      <c r="B9" s="444" t="s">
        <v>117</v>
      </c>
      <c r="C9" s="453"/>
      <c r="D9" s="454"/>
      <c r="E9" s="455" t="s">
        <v>121</v>
      </c>
      <c r="F9" s="456"/>
      <c r="G9" s="456"/>
      <c r="H9" s="456"/>
      <c r="I9" s="456"/>
      <c r="J9" s="457"/>
      <c r="K9" s="443"/>
      <c r="L9" s="443"/>
      <c r="M9" s="443"/>
      <c r="N9" s="443"/>
      <c r="O9" s="443"/>
      <c r="P9" s="443"/>
      <c r="Q9" s="443"/>
      <c r="R9" s="443"/>
      <c r="S9" s="443"/>
      <c r="T9" s="443"/>
      <c r="U9" s="301"/>
      <c r="V9" s="4"/>
      <c r="W9" s="4"/>
      <c r="X9" s="4"/>
    </row>
    <row r="10" spans="1:24" ht="15.75">
      <c r="A10" s="5"/>
      <c r="B10" s="6"/>
      <c r="C10" s="6"/>
      <c r="D10" s="6"/>
      <c r="E10" s="6"/>
      <c r="F10" s="6"/>
      <c r="G10" s="6"/>
      <c r="H10" s="6"/>
      <c r="I10" s="6"/>
      <c r="J10" s="7"/>
      <c r="K10" s="5"/>
      <c r="L10" s="5"/>
      <c r="M10" s="5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20.25">
      <c r="A11" s="3"/>
      <c r="B11" s="589" t="s">
        <v>5</v>
      </c>
      <c r="C11" s="589"/>
      <c r="D11" s="589"/>
      <c r="E11" s="589"/>
      <c r="F11" s="589"/>
      <c r="G11" s="589"/>
      <c r="H11" s="589"/>
      <c r="I11" s="589"/>
      <c r="J11" s="589"/>
      <c r="K11" s="589"/>
      <c r="L11" s="589"/>
      <c r="M11" s="589"/>
      <c r="N11" s="589"/>
      <c r="O11" s="589"/>
      <c r="P11" s="8"/>
      <c r="Q11" s="3"/>
      <c r="R11" s="3"/>
      <c r="S11" s="3"/>
      <c r="T11" s="3"/>
      <c r="U11" s="3"/>
      <c r="V11" s="3"/>
      <c r="W11" s="3"/>
      <c r="X11" s="3"/>
    </row>
    <row r="12" spans="1:24" ht="16.5" thickBo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4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16.5" thickBot="1">
      <c r="A13" s="619" t="s">
        <v>6</v>
      </c>
      <c r="B13" s="620"/>
      <c r="C13" s="620"/>
      <c r="D13" s="620"/>
      <c r="E13" s="620"/>
      <c r="F13" s="620"/>
      <c r="G13" s="621"/>
      <c r="H13" s="624" t="s">
        <v>7</v>
      </c>
      <c r="I13" s="622" t="s">
        <v>8</v>
      </c>
      <c r="J13" s="622"/>
      <c r="K13" s="622"/>
      <c r="L13" s="623"/>
      <c r="M13" s="626" t="s">
        <v>9</v>
      </c>
      <c r="N13" s="622"/>
      <c r="O13" s="623"/>
      <c r="P13" s="627" t="s">
        <v>10</v>
      </c>
      <c r="Q13" s="628"/>
      <c r="R13" s="628"/>
      <c r="S13" s="628"/>
      <c r="T13" s="628"/>
      <c r="U13" s="628"/>
      <c r="V13" s="629"/>
      <c r="W13" s="617" t="s">
        <v>11</v>
      </c>
      <c r="X13" s="618"/>
    </row>
    <row r="14" spans="1:24" s="13" customFormat="1" ht="45" customHeight="1">
      <c r="A14" s="701" t="s">
        <v>12</v>
      </c>
      <c r="B14" s="703" t="s">
        <v>13</v>
      </c>
      <c r="C14" s="703" t="s">
        <v>14</v>
      </c>
      <c r="D14" s="479" t="s">
        <v>15</v>
      </c>
      <c r="E14" s="479" t="s">
        <v>16</v>
      </c>
      <c r="F14" s="479" t="s">
        <v>17</v>
      </c>
      <c r="G14" s="705" t="s">
        <v>18</v>
      </c>
      <c r="H14" s="625"/>
      <c r="I14" s="707" t="s">
        <v>19</v>
      </c>
      <c r="J14" s="372" t="s">
        <v>20</v>
      </c>
      <c r="K14" s="372" t="s">
        <v>21</v>
      </c>
      <c r="L14" s="372" t="s">
        <v>22</v>
      </c>
      <c r="M14" s="372" t="s">
        <v>23</v>
      </c>
      <c r="N14" s="372" t="s">
        <v>24</v>
      </c>
      <c r="O14" s="372" t="s">
        <v>25</v>
      </c>
      <c r="P14" s="372" t="s">
        <v>26</v>
      </c>
      <c r="Q14" s="372" t="s">
        <v>27</v>
      </c>
      <c r="R14" s="709" t="s">
        <v>28</v>
      </c>
      <c r="S14" s="372" t="s">
        <v>29</v>
      </c>
      <c r="T14" s="372" t="s">
        <v>30</v>
      </c>
      <c r="U14" s="372" t="s">
        <v>31</v>
      </c>
      <c r="V14" s="373" t="s">
        <v>32</v>
      </c>
      <c r="W14" s="677" t="s">
        <v>139</v>
      </c>
      <c r="X14" s="682" t="s">
        <v>140</v>
      </c>
    </row>
    <row r="15" spans="1:24" s="380" customFormat="1" ht="21" customHeight="1" thickBot="1">
      <c r="A15" s="702"/>
      <c r="B15" s="704"/>
      <c r="C15" s="704"/>
      <c r="D15" s="563"/>
      <c r="E15" s="563"/>
      <c r="F15" s="563"/>
      <c r="G15" s="706"/>
      <c r="H15" s="384"/>
      <c r="I15" s="708"/>
      <c r="J15" s="374" t="s">
        <v>33</v>
      </c>
      <c r="K15" s="375" t="s">
        <v>34</v>
      </c>
      <c r="L15" s="374" t="s">
        <v>35</v>
      </c>
      <c r="M15" s="375" t="s">
        <v>36</v>
      </c>
      <c r="N15" s="374" t="s">
        <v>33</v>
      </c>
      <c r="O15" s="376" t="s">
        <v>36</v>
      </c>
      <c r="P15" s="375" t="s">
        <v>37</v>
      </c>
      <c r="Q15" s="377" t="s">
        <v>33</v>
      </c>
      <c r="R15" s="710"/>
      <c r="S15" s="374" t="s">
        <v>37</v>
      </c>
      <c r="T15" s="378" t="s">
        <v>38</v>
      </c>
      <c r="U15" s="378" t="s">
        <v>34</v>
      </c>
      <c r="V15" s="379" t="s">
        <v>39</v>
      </c>
      <c r="W15" s="678"/>
      <c r="X15" s="700"/>
    </row>
    <row r="16" spans="1:24" s="231" customFormat="1" ht="25.5" customHeight="1">
      <c r="A16" s="572">
        <v>1</v>
      </c>
      <c r="B16" s="583" t="s">
        <v>204</v>
      </c>
      <c r="C16" s="638">
        <v>1700000000</v>
      </c>
      <c r="D16" s="636">
        <v>36</v>
      </c>
      <c r="E16" s="576" t="s">
        <v>53</v>
      </c>
      <c r="F16" s="586">
        <v>1</v>
      </c>
      <c r="G16" s="580" t="s">
        <v>40</v>
      </c>
      <c r="H16" s="385" t="s">
        <v>41</v>
      </c>
      <c r="I16" s="381">
        <v>46031</v>
      </c>
      <c r="J16" s="370">
        <f>I16+12+2</f>
        <v>46045</v>
      </c>
      <c r="K16" s="370">
        <f>J16+3</f>
        <v>46048</v>
      </c>
      <c r="L16" s="370">
        <f>K16+30+6</f>
        <v>46084</v>
      </c>
      <c r="M16" s="370">
        <f>L16+15</f>
        <v>46099</v>
      </c>
      <c r="N16" s="370">
        <f>M16+12+1</f>
        <v>46112</v>
      </c>
      <c r="O16" s="370">
        <f>N16+15</f>
        <v>46127</v>
      </c>
      <c r="P16" s="370">
        <f>O16+7</f>
        <v>46134</v>
      </c>
      <c r="Q16" s="370">
        <f>P16+12</f>
        <v>46146</v>
      </c>
      <c r="R16" s="630"/>
      <c r="S16" s="370">
        <f>Q16+7</f>
        <v>46153</v>
      </c>
      <c r="T16" s="370">
        <f>S16+10</f>
        <v>46163</v>
      </c>
      <c r="U16" s="370">
        <f>T16+3+2</f>
        <v>46168</v>
      </c>
      <c r="V16" s="370">
        <f>U16+3</f>
        <v>46171</v>
      </c>
      <c r="W16" s="304">
        <f>V16+5</f>
        <v>46176</v>
      </c>
      <c r="X16" s="371">
        <f>V16+31</f>
        <v>46202</v>
      </c>
    </row>
    <row r="17" spans="1:24" s="231" customFormat="1" ht="25.5" customHeight="1">
      <c r="A17" s="573"/>
      <c r="B17" s="635"/>
      <c r="C17" s="639"/>
      <c r="D17" s="637"/>
      <c r="E17" s="634"/>
      <c r="F17" s="578"/>
      <c r="G17" s="579"/>
      <c r="H17" s="386" t="s">
        <v>42</v>
      </c>
      <c r="I17" s="382"/>
      <c r="J17" s="305"/>
      <c r="K17" s="305"/>
      <c r="L17" s="305"/>
      <c r="M17" s="305"/>
      <c r="N17" s="305"/>
      <c r="O17" s="305"/>
      <c r="P17" s="305"/>
      <c r="Q17" s="305"/>
      <c r="R17" s="631"/>
      <c r="S17" s="305"/>
      <c r="T17" s="305"/>
      <c r="U17" s="305"/>
      <c r="V17" s="305"/>
      <c r="W17" s="305"/>
      <c r="X17" s="308"/>
    </row>
    <row r="18" spans="1:24" s="231" customFormat="1" ht="25.5" customHeight="1">
      <c r="A18" s="640">
        <v>2</v>
      </c>
      <c r="B18" s="536" t="s">
        <v>196</v>
      </c>
      <c r="C18" s="690">
        <v>200000000</v>
      </c>
      <c r="D18" s="644">
        <v>36</v>
      </c>
      <c r="E18" s="634" t="s">
        <v>53</v>
      </c>
      <c r="F18" s="577">
        <v>2</v>
      </c>
      <c r="G18" s="645" t="s">
        <v>40</v>
      </c>
      <c r="H18" s="387" t="s">
        <v>41</v>
      </c>
      <c r="I18" s="383">
        <v>46073</v>
      </c>
      <c r="J18" s="304">
        <f>I18+12+2</f>
        <v>46087</v>
      </c>
      <c r="K18" s="304">
        <f>J18+3</f>
        <v>46090</v>
      </c>
      <c r="L18" s="304">
        <f>K18+30+2</f>
        <v>46122</v>
      </c>
      <c r="M18" s="304">
        <f>L18+17</f>
        <v>46139</v>
      </c>
      <c r="N18" s="304">
        <f>M18+14</f>
        <v>46153</v>
      </c>
      <c r="O18" s="304">
        <f>N18+15</f>
        <v>46168</v>
      </c>
      <c r="P18" s="304">
        <f>O18+7</f>
        <v>46175</v>
      </c>
      <c r="Q18" s="304">
        <f>P18+13</f>
        <v>46188</v>
      </c>
      <c r="R18" s="581"/>
      <c r="S18" s="304">
        <f>Q18+7</f>
        <v>46195</v>
      </c>
      <c r="T18" s="304">
        <f>S18+10</f>
        <v>46205</v>
      </c>
      <c r="U18" s="304">
        <f>T18+3+2</f>
        <v>46210</v>
      </c>
      <c r="V18" s="370">
        <f>U18+3</f>
        <v>46213</v>
      </c>
      <c r="W18" s="304">
        <f>V18+5</f>
        <v>46218</v>
      </c>
      <c r="X18" s="371">
        <f>V18+31</f>
        <v>46244</v>
      </c>
    </row>
    <row r="19" spans="1:24" s="231" customFormat="1" ht="25.5" customHeight="1">
      <c r="A19" s="573"/>
      <c r="B19" s="536"/>
      <c r="C19" s="690"/>
      <c r="D19" s="637"/>
      <c r="E19" s="634"/>
      <c r="F19" s="578"/>
      <c r="G19" s="579"/>
      <c r="H19" s="386" t="s">
        <v>42</v>
      </c>
      <c r="I19" s="382"/>
      <c r="J19" s="305"/>
      <c r="K19" s="305"/>
      <c r="L19" s="305"/>
      <c r="M19" s="305"/>
      <c r="N19" s="305"/>
      <c r="O19" s="305"/>
      <c r="P19" s="305"/>
      <c r="Q19" s="305"/>
      <c r="R19" s="631"/>
      <c r="S19" s="305"/>
      <c r="T19" s="305"/>
      <c r="U19" s="305"/>
      <c r="V19" s="305"/>
      <c r="W19" s="305"/>
      <c r="X19" s="308"/>
    </row>
    <row r="20" spans="1:24" s="231" customFormat="1" ht="25.5" customHeight="1">
      <c r="A20" s="640">
        <v>3</v>
      </c>
      <c r="B20" s="641" t="s">
        <v>163</v>
      </c>
      <c r="C20" s="643">
        <v>306000000</v>
      </c>
      <c r="D20" s="644">
        <v>36</v>
      </c>
      <c r="E20" s="634" t="s">
        <v>53</v>
      </c>
      <c r="F20" s="577">
        <v>3</v>
      </c>
      <c r="G20" s="645" t="s">
        <v>56</v>
      </c>
      <c r="H20" s="387" t="s">
        <v>41</v>
      </c>
      <c r="I20" s="383">
        <v>46080</v>
      </c>
      <c r="J20" s="304">
        <f>I20+12+2</f>
        <v>46094</v>
      </c>
      <c r="K20" s="304">
        <f>J20+3</f>
        <v>46097</v>
      </c>
      <c r="L20" s="304">
        <f>K20+30+2</f>
        <v>46129</v>
      </c>
      <c r="M20" s="304">
        <f>L20+17</f>
        <v>46146</v>
      </c>
      <c r="N20" s="304">
        <f>M20+14</f>
        <v>46160</v>
      </c>
      <c r="O20" s="304">
        <f>N20+15</f>
        <v>46175</v>
      </c>
      <c r="P20" s="304">
        <f>O20+7</f>
        <v>46182</v>
      </c>
      <c r="Q20" s="304">
        <f>P20+13</f>
        <v>46195</v>
      </c>
      <c r="R20" s="581"/>
      <c r="S20" s="304">
        <f>Q20+7</f>
        <v>46202</v>
      </c>
      <c r="T20" s="304">
        <f>S20+10</f>
        <v>46212</v>
      </c>
      <c r="U20" s="304">
        <f>T20+3+2</f>
        <v>46217</v>
      </c>
      <c r="V20" s="370">
        <f>U20+3</f>
        <v>46220</v>
      </c>
      <c r="W20" s="304">
        <f>V20+5</f>
        <v>46225</v>
      </c>
      <c r="X20" s="371">
        <f>V20+31</f>
        <v>46251</v>
      </c>
    </row>
    <row r="21" spans="1:24" s="231" customFormat="1" ht="25.5" customHeight="1">
      <c r="A21" s="573"/>
      <c r="B21" s="642"/>
      <c r="C21" s="639"/>
      <c r="D21" s="637"/>
      <c r="E21" s="634"/>
      <c r="F21" s="578"/>
      <c r="G21" s="579"/>
      <c r="H21" s="386" t="s">
        <v>42</v>
      </c>
      <c r="I21" s="382"/>
      <c r="J21" s="305"/>
      <c r="K21" s="305"/>
      <c r="L21" s="305"/>
      <c r="M21" s="305"/>
      <c r="N21" s="305"/>
      <c r="O21" s="305"/>
      <c r="P21" s="305"/>
      <c r="Q21" s="305"/>
      <c r="R21" s="631"/>
      <c r="S21" s="305"/>
      <c r="T21" s="305"/>
      <c r="U21" s="305"/>
      <c r="V21" s="305"/>
      <c r="W21" s="305"/>
      <c r="X21" s="308"/>
    </row>
    <row r="22" spans="1:24" s="231" customFormat="1" ht="25.5" customHeight="1">
      <c r="A22" s="572">
        <v>4</v>
      </c>
      <c r="B22" s="582" t="s">
        <v>205</v>
      </c>
      <c r="C22" s="584">
        <v>56400000000</v>
      </c>
      <c r="D22" s="575">
        <v>36</v>
      </c>
      <c r="E22" s="575" t="s">
        <v>53</v>
      </c>
      <c r="F22" s="586">
        <v>4</v>
      </c>
      <c r="G22" s="579" t="s">
        <v>68</v>
      </c>
      <c r="H22" s="387" t="s">
        <v>41</v>
      </c>
      <c r="I22" s="383">
        <v>46083</v>
      </c>
      <c r="J22" s="304">
        <f>I22+12+2</f>
        <v>46097</v>
      </c>
      <c r="K22" s="304">
        <f>J22+3</f>
        <v>46100</v>
      </c>
      <c r="L22" s="304">
        <f>K22+30+2</f>
        <v>46132</v>
      </c>
      <c r="M22" s="304">
        <f>L22+15</f>
        <v>46147</v>
      </c>
      <c r="N22" s="304">
        <f>M22+12+1</f>
        <v>46160</v>
      </c>
      <c r="O22" s="304">
        <f>N22+15</f>
        <v>46175</v>
      </c>
      <c r="P22" s="304">
        <f>O22+7</f>
        <v>46182</v>
      </c>
      <c r="Q22" s="304">
        <f>P22+13</f>
        <v>46195</v>
      </c>
      <c r="R22" s="581"/>
      <c r="S22" s="304">
        <f>Q22+7</f>
        <v>46202</v>
      </c>
      <c r="T22" s="304">
        <f>S22+10</f>
        <v>46212</v>
      </c>
      <c r="U22" s="304">
        <f>T22+3+2</f>
        <v>46217</v>
      </c>
      <c r="V22" s="370">
        <f>U22+3</f>
        <v>46220</v>
      </c>
      <c r="W22" s="304">
        <f>V22+5</f>
        <v>46225</v>
      </c>
      <c r="X22" s="371">
        <f>V22+31</f>
        <v>46251</v>
      </c>
    </row>
    <row r="23" spans="1:24" s="231" customFormat="1" ht="25.5" customHeight="1">
      <c r="A23" s="573"/>
      <c r="B23" s="583"/>
      <c r="C23" s="585"/>
      <c r="D23" s="576"/>
      <c r="E23" s="576"/>
      <c r="F23" s="578"/>
      <c r="G23" s="580"/>
      <c r="H23" s="386" t="s">
        <v>42</v>
      </c>
      <c r="I23" s="382"/>
      <c r="J23" s="305"/>
      <c r="K23" s="305"/>
      <c r="L23" s="305"/>
      <c r="M23" s="305"/>
      <c r="N23" s="305"/>
      <c r="O23" s="305"/>
      <c r="P23" s="305"/>
      <c r="Q23" s="305"/>
      <c r="R23" s="581"/>
      <c r="S23" s="305"/>
      <c r="T23" s="305"/>
      <c r="U23" s="305"/>
      <c r="V23" s="305"/>
      <c r="W23" s="305"/>
      <c r="X23" s="308"/>
    </row>
    <row r="24" spans="1:24" s="231" customFormat="1" ht="25.5" customHeight="1">
      <c r="A24" s="640">
        <v>5</v>
      </c>
      <c r="B24" s="582" t="s">
        <v>206</v>
      </c>
      <c r="C24" s="584">
        <v>2000000000</v>
      </c>
      <c r="D24" s="575">
        <v>36</v>
      </c>
      <c r="E24" s="575" t="s">
        <v>53</v>
      </c>
      <c r="F24" s="577">
        <v>5</v>
      </c>
      <c r="G24" s="579" t="s">
        <v>40</v>
      </c>
      <c r="H24" s="387" t="s">
        <v>41</v>
      </c>
      <c r="I24" s="383">
        <v>46083</v>
      </c>
      <c r="J24" s="304">
        <f>I24+12+2</f>
        <v>46097</v>
      </c>
      <c r="K24" s="304">
        <f>J24+3</f>
        <v>46100</v>
      </c>
      <c r="L24" s="304">
        <f>K24+33</f>
        <v>46133</v>
      </c>
      <c r="M24" s="304">
        <f>L24+15</f>
        <v>46148</v>
      </c>
      <c r="N24" s="304">
        <f>M24+12+1</f>
        <v>46161</v>
      </c>
      <c r="O24" s="304">
        <f>N24+15</f>
        <v>46176</v>
      </c>
      <c r="P24" s="304">
        <f>O24+7</f>
        <v>46183</v>
      </c>
      <c r="Q24" s="304">
        <f>P24+12</f>
        <v>46195</v>
      </c>
      <c r="R24" s="581"/>
      <c r="S24" s="304">
        <f>Q24+7</f>
        <v>46202</v>
      </c>
      <c r="T24" s="304">
        <f>S24+10</f>
        <v>46212</v>
      </c>
      <c r="U24" s="304">
        <f>T24+3+2</f>
        <v>46217</v>
      </c>
      <c r="V24" s="370">
        <f>U24+3</f>
        <v>46220</v>
      </c>
      <c r="W24" s="304">
        <f>V24+5</f>
        <v>46225</v>
      </c>
      <c r="X24" s="371">
        <f>V24+31</f>
        <v>46251</v>
      </c>
    </row>
    <row r="25" spans="1:24" s="231" customFormat="1" ht="25.5" customHeight="1">
      <c r="A25" s="573"/>
      <c r="B25" s="583"/>
      <c r="C25" s="585"/>
      <c r="D25" s="576"/>
      <c r="E25" s="576"/>
      <c r="F25" s="578"/>
      <c r="G25" s="580"/>
      <c r="H25" s="386" t="s">
        <v>42</v>
      </c>
      <c r="I25" s="382"/>
      <c r="J25" s="305"/>
      <c r="K25" s="305"/>
      <c r="L25" s="305"/>
      <c r="M25" s="305"/>
      <c r="N25" s="305"/>
      <c r="O25" s="305"/>
      <c r="P25" s="305"/>
      <c r="Q25" s="305"/>
      <c r="R25" s="581"/>
      <c r="S25" s="305"/>
      <c r="T25" s="305"/>
      <c r="U25" s="305"/>
      <c r="V25" s="305"/>
      <c r="W25" s="305"/>
      <c r="X25" s="308"/>
    </row>
    <row r="26" spans="1:24" s="231" customFormat="1" ht="25.5" customHeight="1">
      <c r="A26" s="640">
        <v>6</v>
      </c>
      <c r="B26" s="615" t="s">
        <v>161</v>
      </c>
      <c r="C26" s="574">
        <v>555400000</v>
      </c>
      <c r="D26" s="575">
        <v>36</v>
      </c>
      <c r="E26" s="575" t="s">
        <v>53</v>
      </c>
      <c r="F26" s="577">
        <v>6</v>
      </c>
      <c r="G26" s="579" t="s">
        <v>56</v>
      </c>
      <c r="H26" s="387" t="s">
        <v>41</v>
      </c>
      <c r="I26" s="383">
        <v>46090</v>
      </c>
      <c r="J26" s="304">
        <f>I26+12+2</f>
        <v>46104</v>
      </c>
      <c r="K26" s="304">
        <f>J26+3</f>
        <v>46107</v>
      </c>
      <c r="L26" s="304">
        <f>K26+30+2</f>
        <v>46139</v>
      </c>
      <c r="M26" s="304">
        <f>L26+15</f>
        <v>46154</v>
      </c>
      <c r="N26" s="304">
        <f>M26+12+1</f>
        <v>46167</v>
      </c>
      <c r="O26" s="304">
        <f>N26+15</f>
        <v>46182</v>
      </c>
      <c r="P26" s="304">
        <f>O26+7</f>
        <v>46189</v>
      </c>
      <c r="Q26" s="304">
        <f>P26+13</f>
        <v>46202</v>
      </c>
      <c r="R26" s="581"/>
      <c r="S26" s="304">
        <f>Q26+7</f>
        <v>46209</v>
      </c>
      <c r="T26" s="304">
        <f>S26+10</f>
        <v>46219</v>
      </c>
      <c r="U26" s="304">
        <f>T26+3+2</f>
        <v>46224</v>
      </c>
      <c r="V26" s="370">
        <f>U26+3</f>
        <v>46227</v>
      </c>
      <c r="W26" s="304">
        <f>V26+5</f>
        <v>46232</v>
      </c>
      <c r="X26" s="371">
        <f>V26+31</f>
        <v>46258</v>
      </c>
    </row>
    <row r="27" spans="1:24" s="231" customFormat="1" ht="25.5" customHeight="1">
      <c r="A27" s="573"/>
      <c r="B27" s="615"/>
      <c r="C27" s="574"/>
      <c r="D27" s="576"/>
      <c r="E27" s="576"/>
      <c r="F27" s="578"/>
      <c r="G27" s="580"/>
      <c r="H27" s="386" t="s">
        <v>42</v>
      </c>
      <c r="I27" s="382"/>
      <c r="J27" s="305"/>
      <c r="K27" s="305"/>
      <c r="L27" s="305"/>
      <c r="M27" s="305"/>
      <c r="N27" s="305"/>
      <c r="O27" s="305"/>
      <c r="P27" s="305"/>
      <c r="Q27" s="305"/>
      <c r="R27" s="581"/>
      <c r="S27" s="305"/>
      <c r="T27" s="305"/>
      <c r="U27" s="305"/>
      <c r="V27" s="305"/>
      <c r="W27" s="305"/>
      <c r="X27" s="308"/>
    </row>
    <row r="28" spans="1:24" s="231" customFormat="1" ht="25.5" customHeight="1">
      <c r="A28" s="572">
        <v>7</v>
      </c>
      <c r="B28" s="695" t="s">
        <v>165</v>
      </c>
      <c r="C28" s="584">
        <v>600000000</v>
      </c>
      <c r="D28" s="575">
        <v>36</v>
      </c>
      <c r="E28" s="575" t="s">
        <v>53</v>
      </c>
      <c r="F28" s="586">
        <v>7</v>
      </c>
      <c r="G28" s="579" t="s">
        <v>56</v>
      </c>
      <c r="H28" s="387" t="s">
        <v>41</v>
      </c>
      <c r="I28" s="383">
        <v>46091</v>
      </c>
      <c r="J28" s="304">
        <f>I28+12+2</f>
        <v>46105</v>
      </c>
      <c r="K28" s="304">
        <f>J28+3</f>
        <v>46108</v>
      </c>
      <c r="L28" s="304">
        <f>K28+30+2</f>
        <v>46140</v>
      </c>
      <c r="M28" s="304">
        <f>L28+15</f>
        <v>46155</v>
      </c>
      <c r="N28" s="304">
        <f>M28+12+1</f>
        <v>46168</v>
      </c>
      <c r="O28" s="304">
        <f>N28+15</f>
        <v>46183</v>
      </c>
      <c r="P28" s="304">
        <f>O28+7</f>
        <v>46190</v>
      </c>
      <c r="Q28" s="304">
        <f>P28+12</f>
        <v>46202</v>
      </c>
      <c r="R28" s="581"/>
      <c r="S28" s="304">
        <f>Q28+7</f>
        <v>46209</v>
      </c>
      <c r="T28" s="304">
        <f>S28+10</f>
        <v>46219</v>
      </c>
      <c r="U28" s="304">
        <f>T28+3+2</f>
        <v>46224</v>
      </c>
      <c r="V28" s="370">
        <f>U28+3</f>
        <v>46227</v>
      </c>
      <c r="W28" s="304">
        <f>V28+5</f>
        <v>46232</v>
      </c>
      <c r="X28" s="371">
        <f>V28+31</f>
        <v>46258</v>
      </c>
    </row>
    <row r="29" spans="1:24" s="231" customFormat="1" ht="25.5" customHeight="1" thickBot="1">
      <c r="A29" s="572"/>
      <c r="B29" s="696"/>
      <c r="C29" s="697"/>
      <c r="D29" s="636"/>
      <c r="E29" s="636"/>
      <c r="F29" s="586"/>
      <c r="G29" s="698"/>
      <c r="H29" s="386" t="s">
        <v>42</v>
      </c>
      <c r="I29" s="411"/>
      <c r="J29" s="412"/>
      <c r="K29" s="412"/>
      <c r="L29" s="412"/>
      <c r="M29" s="412"/>
      <c r="N29" s="412"/>
      <c r="O29" s="412"/>
      <c r="P29" s="412"/>
      <c r="Q29" s="412"/>
      <c r="R29" s="699"/>
      <c r="S29" s="412"/>
      <c r="T29" s="412"/>
      <c r="U29" s="412"/>
      <c r="V29" s="412"/>
      <c r="W29" s="412"/>
      <c r="X29" s="413"/>
    </row>
    <row r="30" spans="1:24" ht="22.5" customHeight="1" thickBot="1">
      <c r="A30" s="632" t="s">
        <v>43</v>
      </c>
      <c r="B30" s="633"/>
      <c r="C30" s="423">
        <f>SUM(C16:C29)</f>
        <v>61761400000</v>
      </c>
      <c r="D30" s="414"/>
      <c r="E30" s="415"/>
      <c r="F30" s="415"/>
      <c r="G30" s="416"/>
      <c r="H30" s="417"/>
      <c r="I30" s="418" t="s">
        <v>160</v>
      </c>
      <c r="J30" s="419"/>
      <c r="K30" s="419"/>
      <c r="L30" s="419"/>
      <c r="M30" s="419"/>
      <c r="N30" s="419"/>
      <c r="O30" s="419"/>
      <c r="P30" s="420"/>
      <c r="Q30" s="420"/>
      <c r="R30" s="421"/>
      <c r="S30" s="419"/>
      <c r="T30" s="419"/>
      <c r="U30" s="419"/>
      <c r="V30" s="419"/>
      <c r="W30" s="419"/>
      <c r="X30" s="422"/>
    </row>
    <row r="31" spans="1:24" ht="15.7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5" spans="1:24" ht="20.25">
      <c r="A35" s="3"/>
      <c r="B35" s="589" t="s">
        <v>191</v>
      </c>
      <c r="C35" s="589"/>
      <c r="D35" s="589"/>
      <c r="E35" s="589"/>
      <c r="F35" s="589"/>
      <c r="G35" s="589"/>
      <c r="H35" s="589"/>
      <c r="I35" s="589"/>
      <c r="J35" s="589"/>
      <c r="K35" s="589"/>
      <c r="L35" s="589"/>
      <c r="M35" s="589"/>
      <c r="N35" s="589"/>
      <c r="O35" s="589"/>
      <c r="P35" s="8"/>
      <c r="Q35" s="3"/>
      <c r="R35" s="3"/>
      <c r="S35" s="3"/>
      <c r="T35" s="3"/>
      <c r="U35" s="3"/>
      <c r="V35" s="3"/>
      <c r="W35" s="3"/>
      <c r="X35" s="3"/>
    </row>
    <row r="36" spans="1:24" s="166" customFormat="1" ht="16.5" thickBot="1">
      <c r="A36" s="208"/>
      <c r="B36" s="209"/>
      <c r="C36" s="209"/>
      <c r="D36" s="208"/>
      <c r="E36" s="208"/>
      <c r="F36" s="208"/>
      <c r="G36" s="208"/>
      <c r="H36" s="208"/>
      <c r="I36" s="208"/>
      <c r="J36" s="210">
        <v>5</v>
      </c>
      <c r="K36" s="210">
        <v>3</v>
      </c>
      <c r="L36" s="210">
        <v>15</v>
      </c>
      <c r="M36" s="211">
        <v>5</v>
      </c>
      <c r="N36" s="210">
        <v>5</v>
      </c>
      <c r="O36" s="210">
        <v>15</v>
      </c>
      <c r="P36" s="210">
        <v>5</v>
      </c>
      <c r="Q36" s="210">
        <v>5</v>
      </c>
      <c r="R36" s="210"/>
      <c r="S36" s="210">
        <v>3</v>
      </c>
      <c r="T36" s="210">
        <v>3</v>
      </c>
      <c r="U36" s="210">
        <v>4</v>
      </c>
      <c r="V36" s="208"/>
      <c r="W36" s="208"/>
      <c r="X36" s="208"/>
    </row>
    <row r="37" spans="1:24" s="166" customFormat="1" ht="18.75" thickBot="1">
      <c r="A37" s="608" t="s">
        <v>6</v>
      </c>
      <c r="B37" s="609"/>
      <c r="C37" s="609"/>
      <c r="D37" s="609"/>
      <c r="E37" s="609"/>
      <c r="F37" s="609"/>
      <c r="G37" s="610"/>
      <c r="H37" s="684" t="s">
        <v>7</v>
      </c>
      <c r="I37" s="687" t="s">
        <v>127</v>
      </c>
      <c r="J37" s="688"/>
      <c r="K37" s="688"/>
      <c r="L37" s="689"/>
      <c r="M37" s="605" t="s">
        <v>9</v>
      </c>
      <c r="N37" s="606"/>
      <c r="O37" s="607"/>
      <c r="P37" s="608" t="s">
        <v>10</v>
      </c>
      <c r="Q37" s="609"/>
      <c r="R37" s="609"/>
      <c r="S37" s="609"/>
      <c r="T37" s="609"/>
      <c r="U37" s="610"/>
      <c r="V37" s="608" t="s">
        <v>11</v>
      </c>
      <c r="W37" s="610"/>
      <c r="X37" s="208"/>
    </row>
    <row r="38" spans="1:24" s="275" customFormat="1" ht="47.1" customHeight="1">
      <c r="A38" s="673" t="s">
        <v>12</v>
      </c>
      <c r="B38" s="675" t="s">
        <v>13</v>
      </c>
      <c r="C38" s="675" t="s">
        <v>14</v>
      </c>
      <c r="D38" s="479" t="s">
        <v>128</v>
      </c>
      <c r="E38" s="479" t="s">
        <v>16</v>
      </c>
      <c r="F38" s="479" t="s">
        <v>129</v>
      </c>
      <c r="G38" s="479" t="s">
        <v>18</v>
      </c>
      <c r="H38" s="685"/>
      <c r="I38" s="677" t="s">
        <v>130</v>
      </c>
      <c r="J38" s="266" t="s">
        <v>131</v>
      </c>
      <c r="K38" s="267" t="s">
        <v>186</v>
      </c>
      <c r="L38" s="268" t="s">
        <v>22</v>
      </c>
      <c r="M38" s="269" t="s">
        <v>132</v>
      </c>
      <c r="N38" s="270" t="s">
        <v>133</v>
      </c>
      <c r="O38" s="271" t="s">
        <v>25</v>
      </c>
      <c r="P38" s="272" t="s">
        <v>134</v>
      </c>
      <c r="Q38" s="267" t="s">
        <v>135</v>
      </c>
      <c r="R38" s="679" t="s">
        <v>136</v>
      </c>
      <c r="S38" s="267" t="s">
        <v>137</v>
      </c>
      <c r="T38" s="267" t="s">
        <v>138</v>
      </c>
      <c r="U38" s="273" t="s">
        <v>32</v>
      </c>
      <c r="V38" s="677" t="s">
        <v>139</v>
      </c>
      <c r="W38" s="682" t="s">
        <v>140</v>
      </c>
      <c r="X38" s="274"/>
    </row>
    <row r="39" spans="1:24" s="168" customFormat="1" ht="19.5" thickBot="1">
      <c r="A39" s="674"/>
      <c r="B39" s="676"/>
      <c r="C39" s="676"/>
      <c r="D39" s="563"/>
      <c r="E39" s="563"/>
      <c r="F39" s="563"/>
      <c r="G39" s="563"/>
      <c r="H39" s="686"/>
      <c r="I39" s="678"/>
      <c r="J39" s="276" t="s">
        <v>141</v>
      </c>
      <c r="K39" s="276" t="s">
        <v>34</v>
      </c>
      <c r="L39" s="277" t="s">
        <v>36</v>
      </c>
      <c r="M39" s="212" t="s">
        <v>142</v>
      </c>
      <c r="N39" s="213" t="s">
        <v>141</v>
      </c>
      <c r="O39" s="214" t="s">
        <v>36</v>
      </c>
      <c r="P39" s="215" t="s">
        <v>141</v>
      </c>
      <c r="Q39" s="216" t="s">
        <v>141</v>
      </c>
      <c r="R39" s="680"/>
      <c r="S39" s="217" t="s">
        <v>34</v>
      </c>
      <c r="T39" s="216" t="s">
        <v>34</v>
      </c>
      <c r="U39" s="218" t="s">
        <v>39</v>
      </c>
      <c r="V39" s="681"/>
      <c r="W39" s="683"/>
      <c r="X39" s="219"/>
    </row>
    <row r="40" spans="1:24" s="168" customFormat="1" ht="18.75">
      <c r="A40" s="590">
        <v>1</v>
      </c>
      <c r="B40" s="615"/>
      <c r="C40" s="616"/>
      <c r="D40" s="611">
        <v>31</v>
      </c>
      <c r="E40" s="592" t="s">
        <v>53</v>
      </c>
      <c r="F40" s="611">
        <v>1</v>
      </c>
      <c r="G40" s="613" t="s">
        <v>62</v>
      </c>
      <c r="H40" s="220" t="s">
        <v>41</v>
      </c>
      <c r="I40" s="262"/>
      <c r="J40" s="262"/>
      <c r="K40" s="262"/>
      <c r="L40" s="262"/>
      <c r="M40" s="262"/>
      <c r="N40" s="262"/>
      <c r="O40" s="262"/>
      <c r="P40" s="262"/>
      <c r="Q40" s="262"/>
      <c r="R40" s="262"/>
      <c r="S40" s="262"/>
      <c r="T40" s="262"/>
      <c r="U40" s="263"/>
      <c r="V40" s="221"/>
      <c r="W40" s="222"/>
      <c r="X40" s="219"/>
    </row>
    <row r="41" spans="1:24" s="168" customFormat="1" ht="18.75">
      <c r="A41" s="591"/>
      <c r="B41" s="615"/>
      <c r="C41" s="616"/>
      <c r="D41" s="612"/>
      <c r="E41" s="593"/>
      <c r="F41" s="612"/>
      <c r="G41" s="614"/>
      <c r="H41" s="223" t="s">
        <v>42</v>
      </c>
      <c r="I41" s="284"/>
      <c r="J41" s="284"/>
      <c r="K41" s="284"/>
      <c r="L41" s="284"/>
      <c r="M41" s="284"/>
      <c r="N41" s="284"/>
      <c r="O41" s="284"/>
      <c r="P41" s="284"/>
      <c r="Q41" s="284"/>
      <c r="R41" s="284"/>
      <c r="S41" s="284"/>
      <c r="T41" s="284"/>
      <c r="U41" s="285"/>
      <c r="V41" s="286"/>
      <c r="W41" s="287"/>
      <c r="X41" s="219"/>
    </row>
    <row r="42" spans="1:24" s="168" customFormat="1" ht="18.75">
      <c r="A42" s="691">
        <v>2</v>
      </c>
      <c r="B42" s="615"/>
      <c r="C42" s="616"/>
      <c r="D42" s="692">
        <v>31</v>
      </c>
      <c r="E42" s="693" t="s">
        <v>53</v>
      </c>
      <c r="F42" s="692">
        <v>2</v>
      </c>
      <c r="G42" s="694" t="s">
        <v>62</v>
      </c>
      <c r="H42" s="220" t="s">
        <v>41</v>
      </c>
      <c r="I42" s="262"/>
      <c r="J42" s="262"/>
      <c r="K42" s="262"/>
      <c r="L42" s="262"/>
      <c r="M42" s="262"/>
      <c r="N42" s="262"/>
      <c r="O42" s="262"/>
      <c r="P42" s="262"/>
      <c r="Q42" s="262"/>
      <c r="R42" s="262"/>
      <c r="S42" s="262"/>
      <c r="T42" s="262"/>
      <c r="U42" s="262"/>
      <c r="V42" s="226"/>
      <c r="W42" s="227"/>
      <c r="X42" s="219"/>
    </row>
    <row r="43" spans="1:24" s="168" customFormat="1" ht="18.75">
      <c r="A43" s="591"/>
      <c r="B43" s="615"/>
      <c r="C43" s="616"/>
      <c r="D43" s="612"/>
      <c r="E43" s="593"/>
      <c r="F43" s="612"/>
      <c r="G43" s="614"/>
      <c r="H43" s="223" t="s">
        <v>42</v>
      </c>
      <c r="I43" s="264"/>
      <c r="J43" s="264"/>
      <c r="K43" s="264"/>
      <c r="L43" s="264"/>
      <c r="M43" s="264"/>
      <c r="N43" s="264"/>
      <c r="O43" s="264"/>
      <c r="P43" s="264"/>
      <c r="Q43" s="264"/>
      <c r="R43" s="264"/>
      <c r="S43" s="264"/>
      <c r="T43" s="264"/>
      <c r="U43" s="265"/>
      <c r="V43" s="224"/>
      <c r="W43" s="225"/>
      <c r="X43" s="219"/>
    </row>
    <row r="44" spans="1:24" ht="15.75">
      <c r="A44" s="587" t="s">
        <v>43</v>
      </c>
      <c r="B44" s="588"/>
      <c r="C44" s="29">
        <f>SUM(C40:C43)</f>
        <v>0</v>
      </c>
      <c r="D44" s="9"/>
      <c r="E44" s="10"/>
      <c r="F44" s="10"/>
      <c r="G44" s="10"/>
      <c r="H44" s="10"/>
      <c r="I44" s="11" t="s">
        <v>160</v>
      </c>
      <c r="J44" s="11"/>
      <c r="K44" s="11"/>
      <c r="L44" s="11"/>
      <c r="M44" s="11"/>
      <c r="N44" s="11"/>
      <c r="O44" s="11"/>
      <c r="P44" s="12"/>
      <c r="Q44" s="12"/>
      <c r="R44" s="27"/>
      <c r="S44" s="11"/>
      <c r="T44" s="11"/>
      <c r="U44" s="11"/>
      <c r="V44" s="11"/>
      <c r="W44" s="11"/>
      <c r="X44" s="219"/>
    </row>
    <row r="46" spans="1:24" ht="15.75" thickBo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4"/>
      <c r="S46" s="13"/>
      <c r="T46" s="13"/>
      <c r="U46" s="13"/>
      <c r="V46" s="13"/>
      <c r="W46" s="13"/>
    </row>
    <row r="47" spans="1:24" ht="16.5" thickBot="1">
      <c r="A47" s="13"/>
      <c r="B47" s="599" t="s">
        <v>100</v>
      </c>
      <c r="C47" s="600"/>
      <c r="D47" s="600"/>
      <c r="E47" s="600"/>
      <c r="F47" s="601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5"/>
      <c r="W47" s="16"/>
    </row>
    <row r="48" spans="1:24" ht="15.75" thickBot="1">
      <c r="A48" s="13"/>
      <c r="B48" s="17"/>
      <c r="C48" s="18"/>
      <c r="D48" s="18"/>
      <c r="E48" s="18"/>
      <c r="F48" s="18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</row>
    <row r="49" spans="1:23" ht="15.75" thickBot="1">
      <c r="A49" s="13"/>
      <c r="B49" s="602" t="s">
        <v>46</v>
      </c>
      <c r="C49" s="602"/>
      <c r="D49" s="659" t="s">
        <v>47</v>
      </c>
      <c r="E49" s="660"/>
      <c r="F49" s="660"/>
      <c r="G49" s="660"/>
      <c r="H49" s="661"/>
      <c r="I49" s="13"/>
      <c r="J49" s="654" t="s">
        <v>48</v>
      </c>
      <c r="K49" s="655"/>
      <c r="L49" s="656" t="s">
        <v>49</v>
      </c>
      <c r="M49" s="657"/>
      <c r="N49" s="658"/>
      <c r="O49" s="13"/>
      <c r="P49" s="596" t="s">
        <v>16</v>
      </c>
      <c r="Q49" s="597"/>
      <c r="R49" s="597"/>
      <c r="S49" s="597"/>
      <c r="T49" s="598"/>
      <c r="U49" s="13"/>
      <c r="V49" s="13"/>
      <c r="W49" s="13"/>
    </row>
    <row r="50" spans="1:23" ht="15.75" thickBot="1">
      <c r="A50" s="13"/>
      <c r="B50" s="602" t="s">
        <v>50</v>
      </c>
      <c r="C50" s="602"/>
      <c r="D50" s="19">
        <v>1</v>
      </c>
      <c r="E50" s="19" t="s">
        <v>40</v>
      </c>
      <c r="F50" s="662" t="s">
        <v>51</v>
      </c>
      <c r="G50" s="663"/>
      <c r="H50" s="664"/>
      <c r="I50" s="13"/>
      <c r="J50" s="649">
        <v>1</v>
      </c>
      <c r="K50" s="665"/>
      <c r="L50" s="666" t="s">
        <v>101</v>
      </c>
      <c r="M50" s="666"/>
      <c r="N50" s="667"/>
      <c r="O50" s="13"/>
      <c r="P50" s="20">
        <v>1</v>
      </c>
      <c r="Q50" s="20" t="s">
        <v>53</v>
      </c>
      <c r="R50" s="603" t="s">
        <v>102</v>
      </c>
      <c r="S50" s="603"/>
      <c r="T50" s="604"/>
      <c r="U50" s="13"/>
      <c r="V50" s="13"/>
      <c r="W50" s="13"/>
    </row>
    <row r="51" spans="1:23" ht="20.25" customHeight="1" thickBot="1">
      <c r="A51" s="13"/>
      <c r="B51" s="602" t="s">
        <v>55</v>
      </c>
      <c r="C51" s="602"/>
      <c r="D51" s="21">
        <v>2</v>
      </c>
      <c r="E51" s="21" t="s">
        <v>72</v>
      </c>
      <c r="F51" s="668" t="s">
        <v>73</v>
      </c>
      <c r="G51" s="669"/>
      <c r="H51" s="670"/>
      <c r="I51" s="13"/>
      <c r="J51" s="649">
        <v>2</v>
      </c>
      <c r="K51" s="650"/>
      <c r="L51" s="651" t="s">
        <v>103</v>
      </c>
      <c r="M51" s="652"/>
      <c r="N51" s="653"/>
      <c r="O51" s="13"/>
      <c r="P51" s="22">
        <v>2</v>
      </c>
      <c r="Q51" s="22" t="s">
        <v>59</v>
      </c>
      <c r="R51" s="594" t="s">
        <v>60</v>
      </c>
      <c r="S51" s="594"/>
      <c r="T51" s="595"/>
      <c r="U51" s="13"/>
      <c r="V51" s="13"/>
      <c r="W51" s="13"/>
    </row>
    <row r="52" spans="1:23" ht="25.5" customHeight="1" thickBot="1">
      <c r="A52" s="13"/>
      <c r="B52" s="602" t="s">
        <v>61</v>
      </c>
      <c r="C52" s="602"/>
      <c r="D52" s="23">
        <v>3</v>
      </c>
      <c r="E52" s="24" t="s">
        <v>104</v>
      </c>
      <c r="F52" s="646" t="s">
        <v>105</v>
      </c>
      <c r="G52" s="647"/>
      <c r="H52" s="648"/>
      <c r="I52" s="13"/>
      <c r="J52" s="649">
        <v>3</v>
      </c>
      <c r="K52" s="650"/>
      <c r="L52" s="651" t="s">
        <v>106</v>
      </c>
      <c r="M52" s="652"/>
      <c r="N52" s="653"/>
      <c r="O52" s="13"/>
      <c r="P52" s="25">
        <v>3</v>
      </c>
      <c r="Q52" s="25" t="s">
        <v>65</v>
      </c>
      <c r="R52" s="671" t="s">
        <v>107</v>
      </c>
      <c r="S52" s="671"/>
      <c r="T52" s="672"/>
      <c r="U52" s="13"/>
      <c r="V52" s="13"/>
      <c r="W52" s="13"/>
    </row>
    <row r="53" spans="1:23" ht="33.75" customHeight="1" thickBot="1">
      <c r="A53" s="13"/>
      <c r="B53" s="602" t="s">
        <v>67</v>
      </c>
      <c r="C53" s="602"/>
      <c r="D53" s="13"/>
      <c r="E53" s="13"/>
      <c r="F53" s="13"/>
      <c r="G53" s="13"/>
      <c r="H53" s="13"/>
      <c r="I53" s="13"/>
      <c r="J53" s="649">
        <v>4</v>
      </c>
      <c r="K53" s="650"/>
      <c r="L53" s="651" t="s">
        <v>108</v>
      </c>
      <c r="M53" s="652"/>
      <c r="N53" s="653"/>
      <c r="O53" s="13"/>
      <c r="P53" s="13"/>
      <c r="Q53" s="13"/>
      <c r="R53" s="13"/>
      <c r="S53" s="13"/>
      <c r="T53" s="13"/>
      <c r="U53" s="13"/>
      <c r="V53" s="13"/>
      <c r="W53" s="13"/>
    </row>
    <row r="54" spans="1:23">
      <c r="A54" s="13"/>
      <c r="B54" s="602" t="s">
        <v>109</v>
      </c>
      <c r="C54" s="602"/>
      <c r="D54" s="659" t="s">
        <v>47</v>
      </c>
      <c r="E54" s="660"/>
      <c r="F54" s="660"/>
      <c r="G54" s="660"/>
      <c r="H54" s="661"/>
      <c r="I54" s="13"/>
      <c r="J54" s="649">
        <v>5</v>
      </c>
      <c r="K54" s="650"/>
      <c r="L54" s="651" t="s">
        <v>110</v>
      </c>
      <c r="M54" s="652"/>
      <c r="N54" s="653"/>
      <c r="O54" s="13"/>
      <c r="P54" s="13"/>
      <c r="Q54" s="13"/>
      <c r="R54" s="13"/>
      <c r="S54" s="13"/>
      <c r="T54" s="13"/>
      <c r="U54" s="13"/>
      <c r="V54" s="13"/>
      <c r="W54" s="13"/>
    </row>
    <row r="55" spans="1:23" ht="15.75" thickBot="1">
      <c r="A55" s="13"/>
      <c r="B55" s="26" t="s">
        <v>111</v>
      </c>
      <c r="C55" s="26"/>
      <c r="D55" s="19">
        <v>1</v>
      </c>
      <c r="E55" s="19" t="s">
        <v>112</v>
      </c>
      <c r="F55" s="646" t="s">
        <v>113</v>
      </c>
      <c r="G55" s="647"/>
      <c r="H55" s="648"/>
      <c r="I55" s="13"/>
      <c r="J55" s="649">
        <v>6</v>
      </c>
      <c r="K55" s="650"/>
      <c r="L55" s="651" t="s">
        <v>114</v>
      </c>
      <c r="M55" s="652"/>
      <c r="N55" s="653"/>
    </row>
  </sheetData>
  <mergeCells count="159">
    <mergeCell ref="W14:W15"/>
    <mergeCell ref="X14:X15"/>
    <mergeCell ref="A14:A15"/>
    <mergeCell ref="B14:B15"/>
    <mergeCell ref="C14:C15"/>
    <mergeCell ref="D14:D15"/>
    <mergeCell ref="E14:E15"/>
    <mergeCell ref="F14:F15"/>
    <mergeCell ref="G14:G15"/>
    <mergeCell ref="I14:I15"/>
    <mergeCell ref="R14:R15"/>
    <mergeCell ref="G18:G19"/>
    <mergeCell ref="R18:R19"/>
    <mergeCell ref="A42:A43"/>
    <mergeCell ref="B42:B43"/>
    <mergeCell ref="C42:C43"/>
    <mergeCell ref="D42:D43"/>
    <mergeCell ref="E42:E43"/>
    <mergeCell ref="F42:F43"/>
    <mergeCell ref="G42:G43"/>
    <mergeCell ref="B28:B29"/>
    <mergeCell ref="C28:C29"/>
    <mergeCell ref="D28:D29"/>
    <mergeCell ref="E28:E29"/>
    <mergeCell ref="F28:F29"/>
    <mergeCell ref="G28:G29"/>
    <mergeCell ref="R28:R29"/>
    <mergeCell ref="A24:A25"/>
    <mergeCell ref="B24:B25"/>
    <mergeCell ref="A28:A29"/>
    <mergeCell ref="A26:A27"/>
    <mergeCell ref="B26:B27"/>
    <mergeCell ref="A18:A19"/>
    <mergeCell ref="B18:B19"/>
    <mergeCell ref="C18:C19"/>
    <mergeCell ref="D18:D19"/>
    <mergeCell ref="E18:E19"/>
    <mergeCell ref="F18:F19"/>
    <mergeCell ref="V37:W37"/>
    <mergeCell ref="A38:A39"/>
    <mergeCell ref="B38:B39"/>
    <mergeCell ref="C38:C39"/>
    <mergeCell ref="D38:D39"/>
    <mergeCell ref="E38:E39"/>
    <mergeCell ref="F38:F39"/>
    <mergeCell ref="G38:G39"/>
    <mergeCell ref="I38:I39"/>
    <mergeCell ref="R38:R39"/>
    <mergeCell ref="V38:V39"/>
    <mergeCell ref="W38:W39"/>
    <mergeCell ref="A37:G37"/>
    <mergeCell ref="H37:H39"/>
    <mergeCell ref="I37:L37"/>
    <mergeCell ref="R52:T52"/>
    <mergeCell ref="B52:C52"/>
    <mergeCell ref="F52:H52"/>
    <mergeCell ref="J52:K52"/>
    <mergeCell ref="L52:N52"/>
    <mergeCell ref="B53:C53"/>
    <mergeCell ref="J53:K53"/>
    <mergeCell ref="L53:N53"/>
    <mergeCell ref="B54:C54"/>
    <mergeCell ref="D54:H54"/>
    <mergeCell ref="J54:K54"/>
    <mergeCell ref="L54:N54"/>
    <mergeCell ref="F55:H55"/>
    <mergeCell ref="J55:K55"/>
    <mergeCell ref="L55:N55"/>
    <mergeCell ref="J49:K49"/>
    <mergeCell ref="L49:N49"/>
    <mergeCell ref="D49:H49"/>
    <mergeCell ref="F50:H50"/>
    <mergeCell ref="J50:K50"/>
    <mergeCell ref="L50:N50"/>
    <mergeCell ref="F51:H51"/>
    <mergeCell ref="J51:K51"/>
    <mergeCell ref="L51:N51"/>
    <mergeCell ref="B11:O11"/>
    <mergeCell ref="B5:D5"/>
    <mergeCell ref="E5:J5"/>
    <mergeCell ref="B8:D8"/>
    <mergeCell ref="O5:T5"/>
    <mergeCell ref="B6:D6"/>
    <mergeCell ref="E6:J6"/>
    <mergeCell ref="B7:D7"/>
    <mergeCell ref="E7:J7"/>
    <mergeCell ref="B9:D9"/>
    <mergeCell ref="K6:P6"/>
    <mergeCell ref="Q6:T6"/>
    <mergeCell ref="K7:P7"/>
    <mergeCell ref="Q7:T7"/>
    <mergeCell ref="E8:J8"/>
    <mergeCell ref="K8:P8"/>
    <mergeCell ref="Q8:T8"/>
    <mergeCell ref="E9:J9"/>
    <mergeCell ref="K9:P9"/>
    <mergeCell ref="Q9:T9"/>
    <mergeCell ref="H3:N3"/>
    <mergeCell ref="W13:X13"/>
    <mergeCell ref="A13:G13"/>
    <mergeCell ref="I13:L13"/>
    <mergeCell ref="H13:H14"/>
    <mergeCell ref="M13:O13"/>
    <mergeCell ref="P13:V13"/>
    <mergeCell ref="R16:R17"/>
    <mergeCell ref="A30:B30"/>
    <mergeCell ref="E16:E17"/>
    <mergeCell ref="F16:F17"/>
    <mergeCell ref="G16:G17"/>
    <mergeCell ref="B16:B17"/>
    <mergeCell ref="D16:D17"/>
    <mergeCell ref="C16:C17"/>
    <mergeCell ref="A16:A17"/>
    <mergeCell ref="A20:A21"/>
    <mergeCell ref="B20:B21"/>
    <mergeCell ref="C20:C21"/>
    <mergeCell ref="D20:D21"/>
    <mergeCell ref="E20:E21"/>
    <mergeCell ref="F20:F21"/>
    <mergeCell ref="G20:G21"/>
    <mergeCell ref="R20:R21"/>
    <mergeCell ref="A44:B44"/>
    <mergeCell ref="B35:O35"/>
    <mergeCell ref="A40:A41"/>
    <mergeCell ref="E40:E41"/>
    <mergeCell ref="R51:T51"/>
    <mergeCell ref="P49:T49"/>
    <mergeCell ref="B47:F47"/>
    <mergeCell ref="B49:C49"/>
    <mergeCell ref="B50:C50"/>
    <mergeCell ref="R50:T50"/>
    <mergeCell ref="B51:C51"/>
    <mergeCell ref="M37:O37"/>
    <mergeCell ref="P37:U37"/>
    <mergeCell ref="F40:F41"/>
    <mergeCell ref="G40:G41"/>
    <mergeCell ref="B40:B41"/>
    <mergeCell ref="C40:C41"/>
    <mergeCell ref="D40:D41"/>
    <mergeCell ref="A22:A23"/>
    <mergeCell ref="C26:C27"/>
    <mergeCell ref="D26:D27"/>
    <mergeCell ref="E26:E27"/>
    <mergeCell ref="F26:F27"/>
    <mergeCell ref="G26:G27"/>
    <mergeCell ref="R26:R27"/>
    <mergeCell ref="B22:B23"/>
    <mergeCell ref="C22:C23"/>
    <mergeCell ref="D22:D23"/>
    <mergeCell ref="E22:E23"/>
    <mergeCell ref="F22:F23"/>
    <mergeCell ref="G22:G23"/>
    <mergeCell ref="R22:R23"/>
    <mergeCell ref="C24:C25"/>
    <mergeCell ref="D24:D25"/>
    <mergeCell ref="E24:E25"/>
    <mergeCell ref="F24:F25"/>
    <mergeCell ref="G24:G25"/>
    <mergeCell ref="R24:R25"/>
  </mergeCells>
  <pageMargins left="0.7" right="0.7" top="0.75" bottom="0.75" header="0.3" footer="0.3"/>
  <pageSetup paperSize="8" scale="53" orientation="landscape" r:id="rId1"/>
  <ignoredErrors>
    <ignoredError sqref="N16 N19 N21:N28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60"/>
  <sheetViews>
    <sheetView topLeftCell="A4" zoomScale="40" zoomScaleNormal="40" workbookViewId="0">
      <selection activeCell="U21" sqref="U21"/>
    </sheetView>
  </sheetViews>
  <sheetFormatPr baseColWidth="10" defaultRowHeight="29.25" customHeight="1"/>
  <cols>
    <col min="1" max="1" width="5.42578125" style="28" customWidth="1"/>
    <col min="2" max="2" width="54.5703125" customWidth="1"/>
    <col min="3" max="3" width="17.140625" customWidth="1"/>
    <col min="4" max="4" width="12.5703125" customWidth="1"/>
    <col min="5" max="5" width="13.140625" customWidth="1"/>
    <col min="6" max="6" width="7.140625" customWidth="1"/>
    <col min="7" max="7" width="11.5703125" customWidth="1"/>
    <col min="8" max="8" width="15.5703125" customWidth="1"/>
    <col min="9" max="9" width="18.85546875" customWidth="1"/>
    <col min="10" max="10" width="17.85546875" customWidth="1"/>
    <col min="11" max="12" width="17.42578125" customWidth="1"/>
    <col min="13" max="13" width="17.85546875" customWidth="1"/>
    <col min="14" max="14" width="19.140625" customWidth="1"/>
    <col min="15" max="15" width="19.28515625" customWidth="1"/>
    <col min="16" max="16" width="18.42578125" bestFit="1" customWidth="1"/>
    <col min="17" max="17" width="16.140625" customWidth="1"/>
    <col min="18" max="18" width="18.140625" customWidth="1"/>
    <col min="19" max="19" width="16.28515625" customWidth="1"/>
    <col min="20" max="20" width="19" customWidth="1"/>
    <col min="21" max="21" width="17.42578125" customWidth="1"/>
    <col min="22" max="22" width="16.42578125" customWidth="1"/>
    <col min="23" max="23" width="13.42578125" customWidth="1"/>
    <col min="24" max="24" width="17.5703125" customWidth="1"/>
    <col min="25" max="25" width="18.5703125" customWidth="1"/>
    <col min="26" max="26" width="19.140625" customWidth="1"/>
    <col min="27" max="27" width="17.140625" customWidth="1"/>
    <col min="28" max="28" width="19.140625" customWidth="1"/>
    <col min="29" max="29" width="18.42578125" customWidth="1"/>
  </cols>
  <sheetData>
    <row r="1" spans="1:29" ht="29.25" customHeight="1">
      <c r="A1" s="894"/>
    </row>
    <row r="2" spans="1:29" ht="29.25" customHeight="1">
      <c r="A2" s="894"/>
    </row>
    <row r="3" spans="1:29" ht="29.25" customHeight="1">
      <c r="A3" s="894"/>
    </row>
    <row r="4" spans="1:29" ht="29.25" customHeight="1">
      <c r="A4" s="894"/>
    </row>
    <row r="6" spans="1:29" s="369" customFormat="1" ht="29.25" customHeight="1">
      <c r="A6" s="40"/>
      <c r="B6" s="40"/>
      <c r="C6" s="40"/>
      <c r="D6" s="40"/>
      <c r="E6" s="40"/>
      <c r="F6" s="40"/>
      <c r="G6" s="40"/>
      <c r="H6" s="532" t="s">
        <v>214</v>
      </c>
      <c r="I6" s="532"/>
      <c r="J6" s="532"/>
      <c r="K6" s="532"/>
      <c r="L6" s="532"/>
      <c r="M6" s="532"/>
      <c r="N6" s="532"/>
      <c r="O6" s="368"/>
      <c r="P6" s="40"/>
      <c r="Q6" s="40"/>
      <c r="R6" s="40"/>
      <c r="S6" s="40"/>
      <c r="T6" s="40"/>
      <c r="U6" s="40"/>
      <c r="V6" s="40"/>
      <c r="W6" s="40"/>
      <c r="X6" s="40"/>
    </row>
    <row r="7" spans="1:29" ht="29.25" customHeight="1">
      <c r="A7" s="84"/>
      <c r="B7" s="85"/>
      <c r="C7" s="85"/>
      <c r="D7" s="85"/>
      <c r="E7" s="85"/>
      <c r="F7" s="85"/>
      <c r="G7" s="85"/>
      <c r="H7" s="85"/>
      <c r="I7" s="86"/>
      <c r="J7" s="85"/>
      <c r="K7" s="85"/>
      <c r="L7" s="85"/>
      <c r="M7" s="85"/>
      <c r="N7" s="85"/>
      <c r="O7" s="85"/>
      <c r="P7" s="87"/>
      <c r="Q7" s="87"/>
      <c r="R7" s="87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</row>
    <row r="8" spans="1:29" ht="29.25" customHeight="1">
      <c r="A8" s="84"/>
      <c r="B8" s="398" t="s">
        <v>118</v>
      </c>
      <c r="C8" s="399" t="s">
        <v>123</v>
      </c>
      <c r="D8" s="399"/>
      <c r="E8" s="399"/>
      <c r="F8" s="400"/>
      <c r="G8" s="401"/>
      <c r="H8" s="401"/>
      <c r="I8" s="402"/>
      <c r="J8" s="397"/>
      <c r="K8" s="94"/>
      <c r="L8" s="94"/>
      <c r="M8" s="94"/>
      <c r="N8" s="95"/>
      <c r="O8" s="95"/>
      <c r="P8" s="95"/>
      <c r="Q8" s="89"/>
      <c r="R8" s="89"/>
      <c r="S8" s="89"/>
      <c r="T8" s="89"/>
      <c r="U8" s="89"/>
      <c r="V8" s="89"/>
      <c r="W8" s="89"/>
      <c r="X8" s="89"/>
      <c r="Y8" s="89"/>
      <c r="Z8" s="89"/>
      <c r="AA8" s="85"/>
      <c r="AB8" s="85"/>
      <c r="AC8" s="85"/>
    </row>
    <row r="9" spans="1:29" ht="29.25" customHeight="1">
      <c r="A9" s="84"/>
      <c r="B9" s="88" t="s">
        <v>115</v>
      </c>
      <c r="C9" s="756">
        <v>2026</v>
      </c>
      <c r="D9" s="756"/>
      <c r="E9" s="756"/>
      <c r="F9" s="756"/>
      <c r="G9" s="756"/>
      <c r="H9" s="756"/>
      <c r="I9" s="756"/>
      <c r="J9" s="95"/>
      <c r="K9" s="94"/>
      <c r="L9" s="94"/>
      <c r="M9" s="94"/>
      <c r="N9" s="95"/>
      <c r="O9" s="95"/>
      <c r="P9" s="95"/>
      <c r="Q9" s="89"/>
      <c r="R9" s="89"/>
      <c r="S9" s="89"/>
      <c r="T9" s="89"/>
      <c r="U9" s="89"/>
      <c r="V9" s="89"/>
      <c r="W9" s="89"/>
      <c r="X9" s="89"/>
      <c r="Y9" s="89"/>
      <c r="Z9" s="89"/>
      <c r="AA9" s="85"/>
      <c r="AB9" s="85"/>
      <c r="AC9" s="85"/>
    </row>
    <row r="10" spans="1:29" ht="29.25" customHeight="1">
      <c r="A10" s="84"/>
      <c r="B10" s="88" t="s">
        <v>1</v>
      </c>
      <c r="C10" s="757" t="s">
        <v>154</v>
      </c>
      <c r="D10" s="757"/>
      <c r="E10" s="757"/>
      <c r="F10" s="757"/>
      <c r="G10" s="757"/>
      <c r="H10" s="757"/>
      <c r="I10" s="757"/>
      <c r="J10" s="95"/>
      <c r="K10" s="94"/>
      <c r="L10" s="94"/>
      <c r="M10" s="94"/>
      <c r="N10" s="95"/>
      <c r="O10" s="95"/>
      <c r="P10" s="95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5"/>
      <c r="AB10" s="85"/>
      <c r="AC10" s="85"/>
    </row>
    <row r="11" spans="1:29" ht="29.25" customHeight="1">
      <c r="A11" s="84"/>
      <c r="B11" s="88" t="s">
        <v>2</v>
      </c>
      <c r="C11" s="395" t="s">
        <v>215</v>
      </c>
      <c r="D11" s="396"/>
      <c r="E11" s="396"/>
      <c r="F11" s="396"/>
      <c r="G11" s="396"/>
      <c r="H11" s="424"/>
      <c r="I11" s="425"/>
      <c r="J11" s="229"/>
      <c r="K11" s="229"/>
      <c r="L11" s="229"/>
      <c r="M11" s="229"/>
      <c r="N11" s="229"/>
      <c r="O11" s="229"/>
      <c r="P11" s="22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5"/>
      <c r="AB11" s="85"/>
      <c r="AC11" s="85"/>
    </row>
    <row r="12" spans="1:29" ht="29.25" customHeight="1">
      <c r="A12" s="84"/>
      <c r="B12" s="88" t="s">
        <v>3</v>
      </c>
      <c r="C12" s="756" t="s">
        <v>4</v>
      </c>
      <c r="D12" s="756"/>
      <c r="E12" s="756"/>
      <c r="F12" s="756"/>
      <c r="G12" s="756"/>
      <c r="H12" s="756"/>
      <c r="I12" s="756"/>
      <c r="J12" s="95"/>
      <c r="K12" s="94"/>
      <c r="L12" s="94"/>
      <c r="M12" s="94"/>
      <c r="N12" s="95"/>
      <c r="O12" s="95"/>
      <c r="P12" s="95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85"/>
      <c r="AB12" s="85"/>
      <c r="AC12" s="85"/>
    </row>
    <row r="13" spans="1:29" ht="29.25" customHeight="1">
      <c r="A13" s="84"/>
      <c r="B13" s="90"/>
      <c r="C13" s="91"/>
      <c r="D13" s="91"/>
      <c r="E13" s="91"/>
      <c r="F13" s="91"/>
      <c r="G13" s="91"/>
      <c r="H13" s="91"/>
      <c r="I13" s="91"/>
      <c r="J13" s="89"/>
      <c r="K13" s="85"/>
      <c r="L13" s="85"/>
      <c r="M13" s="85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5"/>
      <c r="AB13" s="85"/>
      <c r="AC13" s="85"/>
    </row>
    <row r="14" spans="1:29" ht="29.25" customHeight="1">
      <c r="A14" s="84"/>
      <c r="B14" s="758" t="s">
        <v>122</v>
      </c>
      <c r="C14" s="758"/>
      <c r="D14" s="758"/>
      <c r="E14" s="758"/>
      <c r="F14" s="758"/>
      <c r="G14" s="758"/>
      <c r="H14" s="91"/>
      <c r="I14" s="91"/>
      <c r="J14" s="89"/>
      <c r="K14" s="85"/>
      <c r="L14" s="85"/>
      <c r="M14" s="85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5"/>
      <c r="AB14" s="85"/>
      <c r="AC14" s="85"/>
    </row>
    <row r="15" spans="1:29" s="261" customFormat="1" ht="29.25" customHeight="1" thickBot="1">
      <c r="A15" s="258"/>
      <c r="B15" s="259"/>
      <c r="C15" s="232"/>
      <c r="D15" s="260"/>
      <c r="E15" s="260"/>
      <c r="F15" s="232"/>
      <c r="G15" s="232"/>
      <c r="H15" s="232"/>
      <c r="I15" s="232"/>
      <c r="J15" s="233">
        <v>12</v>
      </c>
      <c r="K15" s="233">
        <f>+J15+14</f>
        <v>26</v>
      </c>
      <c r="L15" s="233">
        <f>+K15+15</f>
        <v>41</v>
      </c>
      <c r="M15" s="233">
        <f>+L15+7</f>
        <v>48</v>
      </c>
      <c r="N15" s="233">
        <f>+M15+5</f>
        <v>53</v>
      </c>
      <c r="O15" s="233">
        <f>N15+45</f>
        <v>98</v>
      </c>
      <c r="P15" s="233">
        <f>O15+15</f>
        <v>113</v>
      </c>
      <c r="Q15" s="233">
        <f>P15+12</f>
        <v>125</v>
      </c>
      <c r="R15" s="233">
        <f>Q15+10</f>
        <v>135</v>
      </c>
      <c r="S15" s="233">
        <f>R15+7</f>
        <v>142</v>
      </c>
      <c r="T15" s="233">
        <f>S15+15</f>
        <v>157</v>
      </c>
      <c r="U15" s="233">
        <f>T15+5</f>
        <v>162</v>
      </c>
      <c r="V15" s="233">
        <f>U15+12</f>
        <v>174</v>
      </c>
      <c r="W15" s="233"/>
      <c r="X15" s="233">
        <f>V15+7</f>
        <v>181</v>
      </c>
      <c r="Y15" s="233">
        <f>X15+10</f>
        <v>191</v>
      </c>
      <c r="Z15" s="233">
        <f>Y15+3</f>
        <v>194</v>
      </c>
      <c r="AA15" s="233">
        <f>Z15+3</f>
        <v>197</v>
      </c>
      <c r="AB15" s="232"/>
      <c r="AC15" s="232"/>
    </row>
    <row r="16" spans="1:29" s="231" customFormat="1" ht="29.25" customHeight="1" thickBot="1">
      <c r="A16" s="759" t="s">
        <v>77</v>
      </c>
      <c r="B16" s="760"/>
      <c r="C16" s="760"/>
      <c r="D16" s="760"/>
      <c r="E16" s="760"/>
      <c r="F16" s="760"/>
      <c r="G16" s="761"/>
      <c r="H16" s="726" t="s">
        <v>7</v>
      </c>
      <c r="I16" s="759" t="s">
        <v>78</v>
      </c>
      <c r="J16" s="760"/>
      <c r="K16" s="760"/>
      <c r="L16" s="760"/>
      <c r="M16" s="761"/>
      <c r="N16" s="759" t="s">
        <v>79</v>
      </c>
      <c r="O16" s="760"/>
      <c r="P16" s="760"/>
      <c r="Q16" s="760"/>
      <c r="R16" s="760"/>
      <c r="S16" s="760"/>
      <c r="T16" s="761"/>
      <c r="U16" s="759" t="s">
        <v>10</v>
      </c>
      <c r="V16" s="760"/>
      <c r="W16" s="760"/>
      <c r="X16" s="760"/>
      <c r="Y16" s="760"/>
      <c r="Z16" s="760"/>
      <c r="AA16" s="761"/>
      <c r="AB16" s="759" t="s">
        <v>11</v>
      </c>
      <c r="AC16" s="761"/>
    </row>
    <row r="17" spans="1:29" s="257" customFormat="1" ht="84" customHeight="1">
      <c r="A17" s="763" t="s">
        <v>12</v>
      </c>
      <c r="B17" s="765" t="s">
        <v>13</v>
      </c>
      <c r="C17" s="767" t="s">
        <v>80</v>
      </c>
      <c r="D17" s="479" t="s">
        <v>81</v>
      </c>
      <c r="E17" s="479" t="s">
        <v>16</v>
      </c>
      <c r="F17" s="479" t="s">
        <v>82</v>
      </c>
      <c r="G17" s="479" t="s">
        <v>83</v>
      </c>
      <c r="H17" s="727"/>
      <c r="I17" s="249" t="s">
        <v>84</v>
      </c>
      <c r="J17" s="250" t="s">
        <v>85</v>
      </c>
      <c r="K17" s="250" t="s">
        <v>86</v>
      </c>
      <c r="L17" s="250" t="s">
        <v>87</v>
      </c>
      <c r="M17" s="251" t="s">
        <v>88</v>
      </c>
      <c r="N17" s="252" t="s">
        <v>89</v>
      </c>
      <c r="O17" s="250" t="s">
        <v>157</v>
      </c>
      <c r="P17" s="250" t="s">
        <v>90</v>
      </c>
      <c r="Q17" s="250" t="s">
        <v>91</v>
      </c>
      <c r="R17" s="250" t="s">
        <v>92</v>
      </c>
      <c r="S17" s="250" t="s">
        <v>93</v>
      </c>
      <c r="T17" s="251" t="s">
        <v>94</v>
      </c>
      <c r="U17" s="253" t="s">
        <v>95</v>
      </c>
      <c r="V17" s="254" t="s">
        <v>96</v>
      </c>
      <c r="W17" s="255" t="s">
        <v>28</v>
      </c>
      <c r="X17" s="250" t="s">
        <v>29</v>
      </c>
      <c r="Y17" s="251" t="s">
        <v>30</v>
      </c>
      <c r="Z17" s="255" t="s">
        <v>31</v>
      </c>
      <c r="AA17" s="251" t="s">
        <v>32</v>
      </c>
      <c r="AB17" s="249" t="s">
        <v>97</v>
      </c>
      <c r="AC17" s="256" t="s">
        <v>98</v>
      </c>
    </row>
    <row r="18" spans="1:29" s="231" customFormat="1" ht="44.25" customHeight="1" thickBot="1">
      <c r="A18" s="764"/>
      <c r="B18" s="766"/>
      <c r="C18" s="768"/>
      <c r="D18" s="480"/>
      <c r="E18" s="480"/>
      <c r="F18" s="480"/>
      <c r="G18" s="480"/>
      <c r="H18" s="762"/>
      <c r="I18" s="244"/>
      <c r="J18" s="235" t="s">
        <v>33</v>
      </c>
      <c r="K18" s="235" t="s">
        <v>158</v>
      </c>
      <c r="L18" s="234" t="s">
        <v>36</v>
      </c>
      <c r="M18" s="236" t="s">
        <v>37</v>
      </c>
      <c r="N18" s="237" t="s">
        <v>159</v>
      </c>
      <c r="O18" s="234" t="s">
        <v>35</v>
      </c>
      <c r="P18" s="235" t="s">
        <v>36</v>
      </c>
      <c r="Q18" s="234" t="s">
        <v>33</v>
      </c>
      <c r="R18" s="234" t="s">
        <v>38</v>
      </c>
      <c r="S18" s="235" t="s">
        <v>37</v>
      </c>
      <c r="T18" s="238" t="s">
        <v>36</v>
      </c>
      <c r="U18" s="239" t="s">
        <v>141</v>
      </c>
      <c r="V18" s="240" t="s">
        <v>99</v>
      </c>
      <c r="W18" s="241"/>
      <c r="X18" s="242" t="s">
        <v>37</v>
      </c>
      <c r="Y18" s="243" t="s">
        <v>38</v>
      </c>
      <c r="Z18" s="242" t="s">
        <v>36</v>
      </c>
      <c r="AA18" s="339" t="s">
        <v>39</v>
      </c>
      <c r="AB18" s="244"/>
      <c r="AC18" s="340"/>
    </row>
    <row r="19" spans="1:29" s="230" customFormat="1" ht="29.25" customHeight="1">
      <c r="A19" s="794">
        <v>1</v>
      </c>
      <c r="B19" s="769" t="s">
        <v>166</v>
      </c>
      <c r="C19" s="771">
        <v>1000000000</v>
      </c>
      <c r="D19" s="773">
        <v>36</v>
      </c>
      <c r="E19" s="774" t="s">
        <v>53</v>
      </c>
      <c r="F19" s="774">
        <v>1</v>
      </c>
      <c r="G19" s="775" t="s">
        <v>112</v>
      </c>
      <c r="H19" s="343" t="s">
        <v>41</v>
      </c>
      <c r="I19" s="304">
        <v>46037</v>
      </c>
      <c r="J19" s="304">
        <f>I19+12</f>
        <v>46049</v>
      </c>
      <c r="K19" s="304">
        <f>+J19+15</f>
        <v>46064</v>
      </c>
      <c r="L19" s="304">
        <f>+K19+15</f>
        <v>46079</v>
      </c>
      <c r="M19" s="304">
        <f>+L19+7</f>
        <v>46086</v>
      </c>
      <c r="N19" s="304">
        <f>+M19+4</f>
        <v>46090</v>
      </c>
      <c r="O19" s="304">
        <f>+N19+30</f>
        <v>46120</v>
      </c>
      <c r="P19" s="304">
        <f>+O19+15</f>
        <v>46135</v>
      </c>
      <c r="Q19" s="304">
        <f>+P19+12</f>
        <v>46147</v>
      </c>
      <c r="R19" s="304">
        <f>+Q19+7</f>
        <v>46154</v>
      </c>
      <c r="S19" s="304">
        <f>+R19+7</f>
        <v>46161</v>
      </c>
      <c r="T19" s="304">
        <f>+S19+15</f>
        <v>46176</v>
      </c>
      <c r="U19" s="304">
        <f>+T19+6</f>
        <v>46182</v>
      </c>
      <c r="V19" s="304">
        <f>+U19+13</f>
        <v>46195</v>
      </c>
      <c r="W19" s="342"/>
      <c r="X19" s="306">
        <f>+V19+14</f>
        <v>46209</v>
      </c>
      <c r="Y19" s="306">
        <f>+X19+10</f>
        <v>46219</v>
      </c>
      <c r="Z19" s="306">
        <f>+Y19+15</f>
        <v>46234</v>
      </c>
      <c r="AA19" s="306">
        <f t="shared" ref="AA19:AC33" si="0">+Z19+13</f>
        <v>46247</v>
      </c>
      <c r="AB19" s="306">
        <f t="shared" si="0"/>
        <v>46260</v>
      </c>
      <c r="AC19" s="307">
        <f t="shared" si="0"/>
        <v>46273</v>
      </c>
    </row>
    <row r="20" spans="1:29" s="230" customFormat="1" ht="29.25" customHeight="1">
      <c r="A20" s="777"/>
      <c r="B20" s="770"/>
      <c r="C20" s="772"/>
      <c r="D20" s="714"/>
      <c r="E20" s="716"/>
      <c r="F20" s="716"/>
      <c r="G20" s="718"/>
      <c r="H20" s="344" t="s">
        <v>42</v>
      </c>
      <c r="I20" s="388"/>
      <c r="J20" s="389"/>
      <c r="K20" s="389"/>
      <c r="L20" s="389"/>
      <c r="M20" s="389"/>
      <c r="N20" s="389"/>
      <c r="O20" s="389"/>
      <c r="P20" s="389"/>
      <c r="Q20" s="389"/>
      <c r="R20" s="389"/>
      <c r="S20" s="389"/>
      <c r="T20" s="389"/>
      <c r="U20" s="389"/>
      <c r="V20" s="389"/>
      <c r="W20" s="389"/>
      <c r="X20" s="389"/>
      <c r="Y20" s="389"/>
      <c r="Z20" s="389"/>
      <c r="AA20" s="389"/>
      <c r="AB20" s="389"/>
      <c r="AC20" s="390"/>
    </row>
    <row r="21" spans="1:29" s="230" customFormat="1" ht="29.25" customHeight="1">
      <c r="A21" s="776">
        <v>2</v>
      </c>
      <c r="B21" s="695" t="s">
        <v>199</v>
      </c>
      <c r="C21" s="779">
        <v>1000000000</v>
      </c>
      <c r="D21" s="713">
        <v>36</v>
      </c>
      <c r="E21" s="715" t="s">
        <v>53</v>
      </c>
      <c r="F21" s="715">
        <v>2</v>
      </c>
      <c r="G21" s="717" t="s">
        <v>112</v>
      </c>
      <c r="H21" s="345" t="s">
        <v>41</v>
      </c>
      <c r="I21" s="309">
        <v>46037</v>
      </c>
      <c r="J21" s="304">
        <f>I21+12</f>
        <v>46049</v>
      </c>
      <c r="K21" s="304">
        <f>+J21+15</f>
        <v>46064</v>
      </c>
      <c r="L21" s="304">
        <f>+K21+15</f>
        <v>46079</v>
      </c>
      <c r="M21" s="304">
        <f>+L21+7</f>
        <v>46086</v>
      </c>
      <c r="N21" s="304">
        <f>+M21+4</f>
        <v>46090</v>
      </c>
      <c r="O21" s="304">
        <f>+N21+30</f>
        <v>46120</v>
      </c>
      <c r="P21" s="304">
        <f>+O21+15</f>
        <v>46135</v>
      </c>
      <c r="Q21" s="304">
        <f>+P21+12</f>
        <v>46147</v>
      </c>
      <c r="R21" s="304">
        <f>+Q21+7</f>
        <v>46154</v>
      </c>
      <c r="S21" s="304">
        <f>+R21+7</f>
        <v>46161</v>
      </c>
      <c r="T21" s="304">
        <f>+S21+15</f>
        <v>46176</v>
      </c>
      <c r="U21" s="304">
        <f>+T21+6</f>
        <v>46182</v>
      </c>
      <c r="V21" s="304">
        <f>+U21+13</f>
        <v>46195</v>
      </c>
      <c r="W21" s="341"/>
      <c r="X21" s="304">
        <f>+V21+14</f>
        <v>46209</v>
      </c>
      <c r="Y21" s="304">
        <f>+X21+10</f>
        <v>46219</v>
      </c>
      <c r="Z21" s="304">
        <f>+Y21+15</f>
        <v>46234</v>
      </c>
      <c r="AA21" s="304">
        <f t="shared" ref="AA21" si="1">+Z21+13</f>
        <v>46247</v>
      </c>
      <c r="AB21" s="304">
        <f t="shared" ref="AB21" si="2">+AA21+13</f>
        <v>46260</v>
      </c>
      <c r="AC21" s="310">
        <f t="shared" ref="AC21" si="3">+AB21+13</f>
        <v>46273</v>
      </c>
    </row>
    <row r="22" spans="1:29" s="230" customFormat="1" ht="29.25" customHeight="1">
      <c r="A22" s="777"/>
      <c r="B22" s="770"/>
      <c r="C22" s="772"/>
      <c r="D22" s="714"/>
      <c r="E22" s="716"/>
      <c r="F22" s="716"/>
      <c r="G22" s="718"/>
      <c r="H22" s="344" t="s">
        <v>42</v>
      </c>
      <c r="I22" s="388"/>
      <c r="J22" s="389"/>
      <c r="K22" s="389"/>
      <c r="L22" s="389"/>
      <c r="M22" s="389"/>
      <c r="N22" s="389"/>
      <c r="O22" s="389"/>
      <c r="P22" s="389"/>
      <c r="Q22" s="389"/>
      <c r="R22" s="389"/>
      <c r="S22" s="389"/>
      <c r="T22" s="389"/>
      <c r="U22" s="389"/>
      <c r="V22" s="389"/>
      <c r="W22" s="389"/>
      <c r="X22" s="389"/>
      <c r="Y22" s="389"/>
      <c r="Z22" s="389"/>
      <c r="AA22" s="389"/>
      <c r="AB22" s="389"/>
      <c r="AC22" s="390"/>
    </row>
    <row r="23" spans="1:29" s="230" customFormat="1" ht="29.25" customHeight="1">
      <c r="A23" s="776">
        <v>3</v>
      </c>
      <c r="B23" s="428" t="s">
        <v>210</v>
      </c>
      <c r="C23" s="711">
        <v>1250000000</v>
      </c>
      <c r="D23" s="713">
        <v>36</v>
      </c>
      <c r="E23" s="715" t="s">
        <v>53</v>
      </c>
      <c r="F23" s="715">
        <v>3</v>
      </c>
      <c r="G23" s="717" t="s">
        <v>112</v>
      </c>
      <c r="H23" s="345" t="s">
        <v>41</v>
      </c>
      <c r="I23" s="309">
        <v>46055</v>
      </c>
      <c r="J23" s="304">
        <f>I23+14</f>
        <v>46069</v>
      </c>
      <c r="K23" s="304">
        <f>+J23+15</f>
        <v>46084</v>
      </c>
      <c r="L23" s="304">
        <f>+K23+15</f>
        <v>46099</v>
      </c>
      <c r="M23" s="304">
        <f>+L23+7</f>
        <v>46106</v>
      </c>
      <c r="N23" s="304">
        <f>+M23+5</f>
        <v>46111</v>
      </c>
      <c r="O23" s="304">
        <f>+N23+30</f>
        <v>46141</v>
      </c>
      <c r="P23" s="304">
        <f>+O23+15</f>
        <v>46156</v>
      </c>
      <c r="Q23" s="304">
        <f>+P23+12</f>
        <v>46168</v>
      </c>
      <c r="R23" s="304">
        <f>+Q23+7</f>
        <v>46175</v>
      </c>
      <c r="S23" s="304">
        <f>+R23+7</f>
        <v>46182</v>
      </c>
      <c r="T23" s="304">
        <f>+S23+15</f>
        <v>46197</v>
      </c>
      <c r="U23" s="304">
        <f>+T23+6</f>
        <v>46203</v>
      </c>
      <c r="V23" s="304">
        <f>+U23+13</f>
        <v>46216</v>
      </c>
      <c r="W23" s="341"/>
      <c r="X23" s="304">
        <f>+V23+14</f>
        <v>46230</v>
      </c>
      <c r="Y23" s="304">
        <f>+X23+10</f>
        <v>46240</v>
      </c>
      <c r="Z23" s="304">
        <f>+Y23+15</f>
        <v>46255</v>
      </c>
      <c r="AA23" s="304">
        <f t="shared" ref="AA23" si="4">+Z23+13</f>
        <v>46268</v>
      </c>
      <c r="AB23" s="304">
        <f t="shared" ref="AB23" si="5">+AA23+13</f>
        <v>46281</v>
      </c>
      <c r="AC23" s="310">
        <f t="shared" ref="AC23" si="6">+AB23+13</f>
        <v>46294</v>
      </c>
    </row>
    <row r="24" spans="1:29" s="230" customFormat="1" ht="29.25" customHeight="1">
      <c r="A24" s="777"/>
      <c r="B24" s="429"/>
      <c r="C24" s="712"/>
      <c r="D24" s="714"/>
      <c r="E24" s="716"/>
      <c r="F24" s="716"/>
      <c r="G24" s="718"/>
      <c r="H24" s="344" t="s">
        <v>42</v>
      </c>
      <c r="I24" s="388"/>
      <c r="J24" s="389"/>
      <c r="K24" s="389"/>
      <c r="L24" s="389"/>
      <c r="M24" s="389"/>
      <c r="N24" s="389"/>
      <c r="O24" s="389"/>
      <c r="P24" s="389"/>
      <c r="Q24" s="389"/>
      <c r="R24" s="389"/>
      <c r="S24" s="389"/>
      <c r="T24" s="389"/>
      <c r="U24" s="389"/>
      <c r="V24" s="389"/>
      <c r="W24" s="389"/>
      <c r="X24" s="389"/>
      <c r="Y24" s="389"/>
      <c r="Z24" s="389"/>
      <c r="AA24" s="389"/>
      <c r="AB24" s="389"/>
      <c r="AC24" s="390"/>
    </row>
    <row r="25" spans="1:29" s="230" customFormat="1" ht="29.25" customHeight="1">
      <c r="A25" s="776">
        <v>4</v>
      </c>
      <c r="B25" s="428" t="s">
        <v>211</v>
      </c>
      <c r="C25" s="711">
        <v>592217890</v>
      </c>
      <c r="D25" s="713">
        <v>36</v>
      </c>
      <c r="E25" s="715" t="s">
        <v>53</v>
      </c>
      <c r="F25" s="715">
        <v>4</v>
      </c>
      <c r="G25" s="717" t="s">
        <v>112</v>
      </c>
      <c r="H25" s="345" t="s">
        <v>41</v>
      </c>
      <c r="I25" s="309">
        <v>46055</v>
      </c>
      <c r="J25" s="304">
        <f>I25+14</f>
        <v>46069</v>
      </c>
      <c r="K25" s="304">
        <f>+J25+15</f>
        <v>46084</v>
      </c>
      <c r="L25" s="304">
        <f>+K25+15</f>
        <v>46099</v>
      </c>
      <c r="M25" s="304">
        <f>+L25+7</f>
        <v>46106</v>
      </c>
      <c r="N25" s="304">
        <f>+M25+5</f>
        <v>46111</v>
      </c>
      <c r="O25" s="304">
        <f>+N25+30</f>
        <v>46141</v>
      </c>
      <c r="P25" s="304">
        <f>+O25+15</f>
        <v>46156</v>
      </c>
      <c r="Q25" s="304">
        <f>+P25+12</f>
        <v>46168</v>
      </c>
      <c r="R25" s="304">
        <f>+Q25+7</f>
        <v>46175</v>
      </c>
      <c r="S25" s="304">
        <f>+R25+7</f>
        <v>46182</v>
      </c>
      <c r="T25" s="304">
        <f>+S25+15</f>
        <v>46197</v>
      </c>
      <c r="U25" s="304">
        <f>+T25+6</f>
        <v>46203</v>
      </c>
      <c r="V25" s="304">
        <f>+U25+13</f>
        <v>46216</v>
      </c>
      <c r="W25" s="341"/>
      <c r="X25" s="304">
        <f>+V25+14</f>
        <v>46230</v>
      </c>
      <c r="Y25" s="304">
        <f>+X25+10</f>
        <v>46240</v>
      </c>
      <c r="Z25" s="304">
        <f>+Y25+15</f>
        <v>46255</v>
      </c>
      <c r="AA25" s="304">
        <f t="shared" ref="AA25" si="7">+Z25+13</f>
        <v>46268</v>
      </c>
      <c r="AB25" s="304">
        <f t="shared" ref="AB25" si="8">+AA25+13</f>
        <v>46281</v>
      </c>
      <c r="AC25" s="310">
        <f t="shared" ref="AC25" si="9">+AB25+13</f>
        <v>46294</v>
      </c>
    </row>
    <row r="26" spans="1:29" s="230" customFormat="1" ht="29.25" customHeight="1">
      <c r="A26" s="777"/>
      <c r="B26" s="429"/>
      <c r="C26" s="712"/>
      <c r="D26" s="714"/>
      <c r="E26" s="716"/>
      <c r="F26" s="716"/>
      <c r="G26" s="718"/>
      <c r="H26" s="344" t="s">
        <v>42</v>
      </c>
      <c r="I26" s="388"/>
      <c r="J26" s="389"/>
      <c r="K26" s="389"/>
      <c r="L26" s="389"/>
      <c r="M26" s="389"/>
      <c r="N26" s="389"/>
      <c r="O26" s="389"/>
      <c r="P26" s="389"/>
      <c r="Q26" s="389"/>
      <c r="R26" s="389"/>
      <c r="S26" s="389"/>
      <c r="T26" s="389"/>
      <c r="U26" s="389"/>
      <c r="V26" s="389"/>
      <c r="W26" s="389"/>
      <c r="X26" s="389"/>
      <c r="Y26" s="389"/>
      <c r="Z26" s="389"/>
      <c r="AA26" s="389"/>
      <c r="AB26" s="389"/>
      <c r="AC26" s="390"/>
    </row>
    <row r="27" spans="1:29" s="230" customFormat="1" ht="29.25" customHeight="1">
      <c r="A27" s="776">
        <v>5</v>
      </c>
      <c r="B27" s="428" t="s">
        <v>207</v>
      </c>
      <c r="C27" s="711">
        <v>1259230000</v>
      </c>
      <c r="D27" s="713">
        <v>36</v>
      </c>
      <c r="E27" s="715" t="s">
        <v>53</v>
      </c>
      <c r="F27" s="715">
        <v>5</v>
      </c>
      <c r="G27" s="717" t="s">
        <v>112</v>
      </c>
      <c r="H27" s="345" t="s">
        <v>41</v>
      </c>
      <c r="I27" s="309">
        <v>46055</v>
      </c>
      <c r="J27" s="304">
        <f>I27+14</f>
        <v>46069</v>
      </c>
      <c r="K27" s="304">
        <f>+J27+15</f>
        <v>46084</v>
      </c>
      <c r="L27" s="304">
        <f>+K27+15</f>
        <v>46099</v>
      </c>
      <c r="M27" s="304">
        <f>+L27+7</f>
        <v>46106</v>
      </c>
      <c r="N27" s="304">
        <f>+M27+5</f>
        <v>46111</v>
      </c>
      <c r="O27" s="304">
        <f>+N27+30</f>
        <v>46141</v>
      </c>
      <c r="P27" s="304">
        <f>+O27+15</f>
        <v>46156</v>
      </c>
      <c r="Q27" s="304">
        <f>+P27+12</f>
        <v>46168</v>
      </c>
      <c r="R27" s="304">
        <f>+Q27+7</f>
        <v>46175</v>
      </c>
      <c r="S27" s="304">
        <f>+R27+7</f>
        <v>46182</v>
      </c>
      <c r="T27" s="304">
        <f>+S27+15</f>
        <v>46197</v>
      </c>
      <c r="U27" s="304">
        <f>+T27+6</f>
        <v>46203</v>
      </c>
      <c r="V27" s="304">
        <f>+U27+13</f>
        <v>46216</v>
      </c>
      <c r="W27" s="341"/>
      <c r="X27" s="304">
        <f>+V27+14</f>
        <v>46230</v>
      </c>
      <c r="Y27" s="304">
        <f>+X27+10</f>
        <v>46240</v>
      </c>
      <c r="Z27" s="304">
        <f>+Y27+15</f>
        <v>46255</v>
      </c>
      <c r="AA27" s="304">
        <f t="shared" ref="AA27" si="10">+Z27+13</f>
        <v>46268</v>
      </c>
      <c r="AB27" s="304">
        <f t="shared" ref="AB27" si="11">+AA27+13</f>
        <v>46281</v>
      </c>
      <c r="AC27" s="310">
        <f t="shared" ref="AC27" si="12">+AB27+13</f>
        <v>46294</v>
      </c>
    </row>
    <row r="28" spans="1:29" s="230" customFormat="1" ht="29.25" customHeight="1">
      <c r="A28" s="777"/>
      <c r="B28" s="429"/>
      <c r="C28" s="712"/>
      <c r="D28" s="714"/>
      <c r="E28" s="716"/>
      <c r="F28" s="716"/>
      <c r="G28" s="718"/>
      <c r="H28" s="344" t="s">
        <v>42</v>
      </c>
      <c r="I28" s="388"/>
      <c r="J28" s="389"/>
      <c r="K28" s="389"/>
      <c r="L28" s="389"/>
      <c r="M28" s="389"/>
      <c r="N28" s="389"/>
      <c r="O28" s="389"/>
      <c r="P28" s="389"/>
      <c r="Q28" s="389"/>
      <c r="R28" s="389"/>
      <c r="S28" s="389"/>
      <c r="T28" s="389"/>
      <c r="U28" s="389"/>
      <c r="V28" s="389"/>
      <c r="W28" s="389"/>
      <c r="X28" s="389"/>
      <c r="Y28" s="389"/>
      <c r="Z28" s="389"/>
      <c r="AA28" s="389"/>
      <c r="AB28" s="389"/>
      <c r="AC28" s="390"/>
    </row>
    <row r="29" spans="1:29" s="230" customFormat="1" ht="29.25" customHeight="1">
      <c r="A29" s="776">
        <v>6</v>
      </c>
      <c r="B29" s="428" t="s">
        <v>212</v>
      </c>
      <c r="C29" s="711">
        <v>660891055</v>
      </c>
      <c r="D29" s="713">
        <v>36</v>
      </c>
      <c r="E29" s="715" t="s">
        <v>53</v>
      </c>
      <c r="F29" s="715">
        <v>6</v>
      </c>
      <c r="G29" s="717" t="s">
        <v>112</v>
      </c>
      <c r="H29" s="345" t="s">
        <v>41</v>
      </c>
      <c r="I29" s="309">
        <v>46057</v>
      </c>
      <c r="J29" s="304">
        <f>I29+14</f>
        <v>46071</v>
      </c>
      <c r="K29" s="304">
        <f>+J29+15</f>
        <v>46086</v>
      </c>
      <c r="L29" s="304">
        <f>+K29+15</f>
        <v>46101</v>
      </c>
      <c r="M29" s="304">
        <f>+L29+7</f>
        <v>46108</v>
      </c>
      <c r="N29" s="304">
        <f>+M29+5</f>
        <v>46113</v>
      </c>
      <c r="O29" s="304">
        <f>+N29+30</f>
        <v>46143</v>
      </c>
      <c r="P29" s="304">
        <f>+O29+17</f>
        <v>46160</v>
      </c>
      <c r="Q29" s="304">
        <f>+P29+15</f>
        <v>46175</v>
      </c>
      <c r="R29" s="304">
        <f>+Q29+7</f>
        <v>46182</v>
      </c>
      <c r="S29" s="304">
        <f>+R29+7</f>
        <v>46189</v>
      </c>
      <c r="T29" s="304">
        <f>+S29+15</f>
        <v>46204</v>
      </c>
      <c r="U29" s="304">
        <f>+T29+6</f>
        <v>46210</v>
      </c>
      <c r="V29" s="304">
        <f>+U29+13</f>
        <v>46223</v>
      </c>
      <c r="W29" s="341"/>
      <c r="X29" s="304">
        <f>+V29+14</f>
        <v>46237</v>
      </c>
      <c r="Y29" s="304">
        <f>+X29+10</f>
        <v>46247</v>
      </c>
      <c r="Z29" s="304">
        <f>+Y29+15</f>
        <v>46262</v>
      </c>
      <c r="AA29" s="304">
        <f t="shared" ref="AA29" si="13">+Z29+13</f>
        <v>46275</v>
      </c>
      <c r="AB29" s="304">
        <f t="shared" ref="AB29" si="14">+AA29+13</f>
        <v>46288</v>
      </c>
      <c r="AC29" s="310">
        <f t="shared" ref="AC29" si="15">+AB29+13</f>
        <v>46301</v>
      </c>
    </row>
    <row r="30" spans="1:29" s="230" customFormat="1" ht="29.25" customHeight="1">
      <c r="A30" s="777"/>
      <c r="B30" s="429"/>
      <c r="C30" s="712"/>
      <c r="D30" s="714"/>
      <c r="E30" s="716"/>
      <c r="F30" s="716"/>
      <c r="G30" s="718"/>
      <c r="H30" s="344" t="s">
        <v>42</v>
      </c>
      <c r="I30" s="388"/>
      <c r="J30" s="389"/>
      <c r="K30" s="389"/>
      <c r="L30" s="389"/>
      <c r="M30" s="389"/>
      <c r="N30" s="389"/>
      <c r="O30" s="389"/>
      <c r="P30" s="389"/>
      <c r="Q30" s="389"/>
      <c r="R30" s="389"/>
      <c r="S30" s="389"/>
      <c r="T30" s="389"/>
      <c r="U30" s="389"/>
      <c r="V30" s="389"/>
      <c r="W30" s="389"/>
      <c r="X30" s="389"/>
      <c r="Y30" s="389"/>
      <c r="Z30" s="389"/>
      <c r="AA30" s="389"/>
      <c r="AB30" s="389"/>
      <c r="AC30" s="390"/>
    </row>
    <row r="31" spans="1:29" s="230" customFormat="1" ht="29.25" customHeight="1">
      <c r="A31" s="776">
        <v>7</v>
      </c>
      <c r="B31" s="428" t="s">
        <v>198</v>
      </c>
      <c r="C31" s="711">
        <v>1500000000</v>
      </c>
      <c r="D31" s="713">
        <v>36</v>
      </c>
      <c r="E31" s="715" t="s">
        <v>53</v>
      </c>
      <c r="F31" s="715">
        <v>7</v>
      </c>
      <c r="G31" s="717" t="s">
        <v>112</v>
      </c>
      <c r="H31" s="345" t="s">
        <v>41</v>
      </c>
      <c r="I31" s="309">
        <v>46057</v>
      </c>
      <c r="J31" s="304">
        <f>I31+14</f>
        <v>46071</v>
      </c>
      <c r="K31" s="304">
        <f>+J31+15</f>
        <v>46086</v>
      </c>
      <c r="L31" s="304">
        <f>+K31+15</f>
        <v>46101</v>
      </c>
      <c r="M31" s="304">
        <f>+L31+7</f>
        <v>46108</v>
      </c>
      <c r="N31" s="304">
        <f>+M31+5</f>
        <v>46113</v>
      </c>
      <c r="O31" s="304">
        <f>+N31+30</f>
        <v>46143</v>
      </c>
      <c r="P31" s="304">
        <f>+O31+17</f>
        <v>46160</v>
      </c>
      <c r="Q31" s="304">
        <f>+P31+15</f>
        <v>46175</v>
      </c>
      <c r="R31" s="304">
        <f>+Q31+7</f>
        <v>46182</v>
      </c>
      <c r="S31" s="304">
        <f>+R31+7</f>
        <v>46189</v>
      </c>
      <c r="T31" s="304">
        <f>+S31+15</f>
        <v>46204</v>
      </c>
      <c r="U31" s="304">
        <f>+T31+6</f>
        <v>46210</v>
      </c>
      <c r="V31" s="304">
        <f>+U31+13</f>
        <v>46223</v>
      </c>
      <c r="W31" s="341"/>
      <c r="X31" s="304">
        <f>+V31+14</f>
        <v>46237</v>
      </c>
      <c r="Y31" s="304">
        <f>+X31+10</f>
        <v>46247</v>
      </c>
      <c r="Z31" s="304">
        <f>+Y31+15</f>
        <v>46262</v>
      </c>
      <c r="AA31" s="304">
        <f t="shared" si="0"/>
        <v>46275</v>
      </c>
      <c r="AB31" s="304">
        <f t="shared" si="0"/>
        <v>46288</v>
      </c>
      <c r="AC31" s="310">
        <f t="shared" si="0"/>
        <v>46301</v>
      </c>
    </row>
    <row r="32" spans="1:29" s="230" customFormat="1" ht="29.25" customHeight="1">
      <c r="A32" s="777"/>
      <c r="B32" s="429"/>
      <c r="C32" s="712"/>
      <c r="D32" s="714"/>
      <c r="E32" s="716"/>
      <c r="F32" s="716"/>
      <c r="G32" s="718"/>
      <c r="H32" s="344" t="s">
        <v>42</v>
      </c>
      <c r="I32" s="388"/>
      <c r="J32" s="389"/>
      <c r="K32" s="389"/>
      <c r="L32" s="389"/>
      <c r="M32" s="389"/>
      <c r="N32" s="389"/>
      <c r="O32" s="389"/>
      <c r="P32" s="389"/>
      <c r="Q32" s="389"/>
      <c r="R32" s="389"/>
      <c r="S32" s="389"/>
      <c r="T32" s="389"/>
      <c r="U32" s="389"/>
      <c r="V32" s="389"/>
      <c r="W32" s="389"/>
      <c r="X32" s="389"/>
      <c r="Y32" s="389"/>
      <c r="Z32" s="389"/>
      <c r="AA32" s="389"/>
      <c r="AB32" s="389"/>
      <c r="AC32" s="390"/>
    </row>
    <row r="33" spans="1:30" s="230" customFormat="1" ht="29.25" customHeight="1">
      <c r="A33" s="776">
        <v>8</v>
      </c>
      <c r="B33" s="428" t="s">
        <v>194</v>
      </c>
      <c r="C33" s="793">
        <v>500000000</v>
      </c>
      <c r="D33" s="713">
        <v>36</v>
      </c>
      <c r="E33" s="715" t="s">
        <v>53</v>
      </c>
      <c r="F33" s="715">
        <v>8</v>
      </c>
      <c r="G33" s="717" t="s">
        <v>112</v>
      </c>
      <c r="H33" s="345" t="s">
        <v>41</v>
      </c>
      <c r="I33" s="309">
        <v>46069</v>
      </c>
      <c r="J33" s="304">
        <f>I33+14</f>
        <v>46083</v>
      </c>
      <c r="K33" s="304">
        <f>+J33+15</f>
        <v>46098</v>
      </c>
      <c r="L33" s="304">
        <f>+K33+15</f>
        <v>46113</v>
      </c>
      <c r="M33" s="304">
        <f>+L33+7</f>
        <v>46120</v>
      </c>
      <c r="N33" s="304">
        <f>+M33+5</f>
        <v>46125</v>
      </c>
      <c r="O33" s="304">
        <f>+N33+30</f>
        <v>46155</v>
      </c>
      <c r="P33" s="304">
        <f>+O33+15</f>
        <v>46170</v>
      </c>
      <c r="Q33" s="304">
        <f>+P33+12</f>
        <v>46182</v>
      </c>
      <c r="R33" s="304">
        <f>+Q33+7</f>
        <v>46189</v>
      </c>
      <c r="S33" s="304">
        <f>+R33+7</f>
        <v>46196</v>
      </c>
      <c r="T33" s="304">
        <f>+S33+15</f>
        <v>46211</v>
      </c>
      <c r="U33" s="304">
        <f>+T33+6</f>
        <v>46217</v>
      </c>
      <c r="V33" s="304">
        <f>+U33+13</f>
        <v>46230</v>
      </c>
      <c r="W33" s="341"/>
      <c r="X33" s="304">
        <f>+V33+14</f>
        <v>46244</v>
      </c>
      <c r="Y33" s="304">
        <f>+X33+10</f>
        <v>46254</v>
      </c>
      <c r="Z33" s="304">
        <f>+Y33+15</f>
        <v>46269</v>
      </c>
      <c r="AA33" s="304">
        <f t="shared" si="0"/>
        <v>46282</v>
      </c>
      <c r="AB33" s="304">
        <f t="shared" si="0"/>
        <v>46295</v>
      </c>
      <c r="AC33" s="310">
        <f t="shared" si="0"/>
        <v>46308</v>
      </c>
    </row>
    <row r="34" spans="1:30" s="230" customFormat="1" ht="29.25" customHeight="1">
      <c r="A34" s="777"/>
      <c r="B34" s="429"/>
      <c r="C34" s="552"/>
      <c r="D34" s="714"/>
      <c r="E34" s="716"/>
      <c r="F34" s="716"/>
      <c r="G34" s="718"/>
      <c r="H34" s="344" t="s">
        <v>42</v>
      </c>
      <c r="I34" s="388"/>
      <c r="J34" s="389"/>
      <c r="K34" s="389"/>
      <c r="L34" s="389"/>
      <c r="M34" s="389"/>
      <c r="N34" s="389"/>
      <c r="O34" s="389"/>
      <c r="P34" s="389"/>
      <c r="Q34" s="389"/>
      <c r="R34" s="389"/>
      <c r="S34" s="389"/>
      <c r="T34" s="389"/>
      <c r="U34" s="389"/>
      <c r="V34" s="389"/>
      <c r="W34" s="389"/>
      <c r="X34" s="389"/>
      <c r="Y34" s="389"/>
      <c r="Z34" s="389"/>
      <c r="AA34" s="389"/>
      <c r="AB34" s="389"/>
      <c r="AC34" s="390"/>
    </row>
    <row r="35" spans="1:30" ht="29.25" customHeight="1" thickBot="1">
      <c r="A35" s="789" t="s">
        <v>43</v>
      </c>
      <c r="B35" s="790"/>
      <c r="C35" s="348">
        <f>SUM(C19:C34)</f>
        <v>7762338945</v>
      </c>
      <c r="D35" s="349"/>
      <c r="E35" s="350"/>
      <c r="F35" s="350"/>
      <c r="G35" s="351"/>
      <c r="H35" s="346"/>
      <c r="I35" s="391"/>
      <c r="J35" s="392"/>
      <c r="K35" s="392"/>
      <c r="L35" s="392"/>
      <c r="M35" s="392"/>
      <c r="N35" s="392"/>
      <c r="O35" s="392"/>
      <c r="P35" s="392"/>
      <c r="Q35" s="392"/>
      <c r="R35" s="393"/>
      <c r="S35" s="392"/>
      <c r="T35" s="392"/>
      <c r="U35" s="392"/>
      <c r="V35" s="392"/>
      <c r="W35" s="392"/>
      <c r="X35" s="392"/>
      <c r="Y35" s="392"/>
      <c r="Z35" s="392"/>
      <c r="AA35" s="392"/>
      <c r="AB35" s="392"/>
      <c r="AC35" s="394"/>
    </row>
    <row r="36" spans="1:30" ht="29.25" customHeight="1">
      <c r="A36" s="347"/>
      <c r="B36" s="97"/>
      <c r="C36" s="92"/>
      <c r="D36" s="85"/>
      <c r="E36" s="85"/>
      <c r="F36" s="85"/>
      <c r="G36" s="85"/>
      <c r="H36" s="85"/>
      <c r="I36" s="85"/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798"/>
      <c r="V36" s="798"/>
      <c r="W36" s="85"/>
      <c r="X36" s="85"/>
      <c r="Y36" s="85"/>
      <c r="Z36" s="85"/>
      <c r="AA36" s="85"/>
      <c r="AB36" s="85"/>
      <c r="AC36" s="85"/>
    </row>
    <row r="37" spans="1:30" s="130" customFormat="1" ht="29.25" customHeight="1">
      <c r="C37" s="131"/>
      <c r="I37" s="132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3"/>
      <c r="AA37" s="133"/>
      <c r="AB37" s="134"/>
      <c r="AC37" s="134"/>
      <c r="AD37" s="135"/>
    </row>
    <row r="38" spans="1:30" ht="29.25" customHeight="1">
      <c r="A38" s="136"/>
      <c r="B38" s="137"/>
      <c r="C38" s="137"/>
      <c r="D38" s="137"/>
      <c r="E38" s="137"/>
      <c r="F38" s="137"/>
      <c r="G38" s="137"/>
      <c r="H38" s="137"/>
      <c r="I38" s="137"/>
      <c r="J38" s="722" t="s">
        <v>168</v>
      </c>
      <c r="K38" s="722"/>
      <c r="L38" s="722"/>
      <c r="M38" s="722"/>
      <c r="N38" s="722"/>
      <c r="O38" s="722"/>
      <c r="P38" s="722"/>
      <c r="Q38" s="722"/>
      <c r="R38" s="722"/>
      <c r="S38" s="722"/>
      <c r="T38" s="722"/>
      <c r="U38" s="138"/>
      <c r="V38" s="138"/>
      <c r="W38" s="138"/>
      <c r="X38" s="138"/>
      <c r="Y38" s="138"/>
      <c r="Z38" s="138"/>
      <c r="AA38" s="138"/>
      <c r="AB38" s="138"/>
      <c r="AC38" s="138"/>
    </row>
    <row r="39" spans="1:30" s="138" customFormat="1" ht="29.25" customHeight="1">
      <c r="A39" s="136"/>
      <c r="B39" s="137"/>
      <c r="C39" s="137"/>
      <c r="D39" s="137"/>
      <c r="E39" s="137"/>
      <c r="F39" s="137"/>
      <c r="G39" s="137"/>
      <c r="H39" s="137"/>
      <c r="I39" s="137"/>
      <c r="J39" s="722"/>
      <c r="K39" s="722"/>
      <c r="L39" s="722"/>
      <c r="M39" s="722"/>
      <c r="N39" s="722"/>
      <c r="O39" s="722"/>
      <c r="P39" s="722"/>
      <c r="Q39" s="722"/>
      <c r="R39" s="722"/>
      <c r="S39" s="722"/>
      <c r="T39" s="722"/>
    </row>
    <row r="40" spans="1:30" s="140" customFormat="1" ht="29.25" customHeight="1">
      <c r="A40" s="136"/>
      <c r="B40" s="139"/>
      <c r="C40" s="139"/>
      <c r="D40" s="139"/>
      <c r="E40" s="139"/>
      <c r="F40" s="139"/>
      <c r="G40" s="139"/>
      <c r="H40" s="139"/>
      <c r="I40" s="139"/>
      <c r="J40" s="139"/>
      <c r="K40" s="139"/>
      <c r="L40" s="139"/>
      <c r="M40" s="139"/>
      <c r="N40" s="136"/>
      <c r="O40" s="136"/>
      <c r="P40" s="136"/>
      <c r="Q40" s="136"/>
      <c r="R40" s="136"/>
      <c r="S40" s="136"/>
      <c r="T40" s="136"/>
      <c r="U40" s="136"/>
      <c r="V40" s="136"/>
      <c r="W40" s="136"/>
      <c r="X40" s="136"/>
      <c r="Y40" s="136"/>
      <c r="Z40" s="136"/>
      <c r="AA40" s="136"/>
      <c r="AB40" s="136"/>
      <c r="AC40" s="136"/>
      <c r="AD40" s="136"/>
    </row>
    <row r="41" spans="1:30" s="140" customFormat="1" ht="29.25" customHeight="1" thickBot="1">
      <c r="A41" s="138"/>
      <c r="B41" s="137"/>
      <c r="C41" s="137"/>
      <c r="D41" s="137"/>
      <c r="E41" s="137"/>
      <c r="F41" s="137"/>
      <c r="G41" s="137"/>
      <c r="H41" s="137"/>
      <c r="I41" s="137"/>
      <c r="J41" s="141">
        <v>7</v>
      </c>
      <c r="K41" s="141">
        <v>1</v>
      </c>
      <c r="L41" s="141">
        <v>15</v>
      </c>
      <c r="M41" s="141">
        <v>5</v>
      </c>
      <c r="N41" s="141">
        <v>7</v>
      </c>
      <c r="O41" s="141">
        <v>7</v>
      </c>
      <c r="P41" s="141">
        <v>4</v>
      </c>
      <c r="Q41" s="141">
        <v>5</v>
      </c>
      <c r="R41" s="141">
        <v>5</v>
      </c>
      <c r="S41" s="141"/>
      <c r="T41" s="141">
        <v>3</v>
      </c>
      <c r="U41" s="141">
        <v>5</v>
      </c>
      <c r="V41" s="137"/>
      <c r="W41" s="137"/>
      <c r="X41" s="137"/>
      <c r="Y41" s="137"/>
      <c r="Z41" s="137"/>
      <c r="AA41" s="137"/>
      <c r="AB41" s="137"/>
      <c r="AC41" s="137"/>
    </row>
    <row r="42" spans="1:30" s="140" customFormat="1" ht="29.25" customHeight="1" thickBot="1">
      <c r="A42" s="723" t="s">
        <v>77</v>
      </c>
      <c r="B42" s="724"/>
      <c r="C42" s="724"/>
      <c r="D42" s="724"/>
      <c r="E42" s="724"/>
      <c r="F42" s="724"/>
      <c r="G42" s="725"/>
      <c r="H42" s="726" t="s">
        <v>7</v>
      </c>
      <c r="I42" s="142" t="s">
        <v>169</v>
      </c>
      <c r="J42" s="728" t="s">
        <v>127</v>
      </c>
      <c r="K42" s="729"/>
      <c r="L42" s="730"/>
      <c r="M42" s="723" t="s">
        <v>9</v>
      </c>
      <c r="N42" s="724"/>
      <c r="O42" s="724"/>
      <c r="P42" s="731"/>
      <c r="Q42" s="732" t="s">
        <v>170</v>
      </c>
      <c r="R42" s="729"/>
      <c r="S42" s="729"/>
      <c r="T42" s="729"/>
      <c r="U42" s="730"/>
      <c r="V42" s="723" t="s">
        <v>11</v>
      </c>
      <c r="W42" s="725"/>
      <c r="X42" s="137"/>
      <c r="Y42" s="137"/>
      <c r="Z42" s="137"/>
      <c r="AA42" s="137"/>
      <c r="AB42" s="137"/>
      <c r="AC42" s="137"/>
      <c r="AD42" s="143"/>
    </row>
    <row r="43" spans="1:30" s="143" customFormat="1" ht="65.25" customHeight="1">
      <c r="A43" s="810" t="s">
        <v>12</v>
      </c>
      <c r="B43" s="812" t="s">
        <v>13</v>
      </c>
      <c r="C43" s="245" t="s">
        <v>171</v>
      </c>
      <c r="D43" s="245" t="s">
        <v>128</v>
      </c>
      <c r="E43" s="245" t="s">
        <v>16</v>
      </c>
      <c r="F43" s="245" t="s">
        <v>82</v>
      </c>
      <c r="G43" s="748" t="s">
        <v>83</v>
      </c>
      <c r="H43" s="727"/>
      <c r="I43" s="750" t="s">
        <v>172</v>
      </c>
      <c r="J43" s="246" t="s">
        <v>173</v>
      </c>
      <c r="K43" s="247" t="s">
        <v>174</v>
      </c>
      <c r="L43" s="247" t="s">
        <v>175</v>
      </c>
      <c r="M43" s="247" t="s">
        <v>176</v>
      </c>
      <c r="N43" s="247" t="s">
        <v>177</v>
      </c>
      <c r="O43" s="247" t="s">
        <v>178</v>
      </c>
      <c r="P43" s="406" t="s">
        <v>179</v>
      </c>
      <c r="Q43" s="407" t="s">
        <v>180</v>
      </c>
      <c r="R43" s="247" t="s">
        <v>135</v>
      </c>
      <c r="S43" s="752" t="s">
        <v>28</v>
      </c>
      <c r="T43" s="247" t="s">
        <v>181</v>
      </c>
      <c r="U43" s="410" t="s">
        <v>138</v>
      </c>
      <c r="V43" s="752" t="s">
        <v>97</v>
      </c>
      <c r="W43" s="752" t="s">
        <v>98</v>
      </c>
      <c r="X43" s="248"/>
      <c r="Y43" s="248"/>
      <c r="Z43" s="248"/>
      <c r="AA43" s="248"/>
      <c r="AB43" s="248"/>
      <c r="AC43" s="248"/>
    </row>
    <row r="44" spans="1:30" s="91" customFormat="1" ht="29.25" customHeight="1" thickBot="1">
      <c r="A44" s="811"/>
      <c r="B44" s="813"/>
      <c r="C44" s="165"/>
      <c r="D44" s="93"/>
      <c r="E44" s="93"/>
      <c r="F44" s="93"/>
      <c r="G44" s="749"/>
      <c r="H44" s="727"/>
      <c r="I44" s="751"/>
      <c r="J44" s="408" t="s">
        <v>141</v>
      </c>
      <c r="K44" s="404" t="s">
        <v>182</v>
      </c>
      <c r="L44" s="405" t="s">
        <v>36</v>
      </c>
      <c r="M44" s="404" t="s">
        <v>141</v>
      </c>
      <c r="N44" s="405" t="s">
        <v>183</v>
      </c>
      <c r="O44" s="405" t="s">
        <v>141</v>
      </c>
      <c r="P44" s="405" t="s">
        <v>141</v>
      </c>
      <c r="Q44" s="409" t="s">
        <v>141</v>
      </c>
      <c r="R44" s="405" t="s">
        <v>141</v>
      </c>
      <c r="S44" s="753"/>
      <c r="T44" s="408" t="s">
        <v>34</v>
      </c>
      <c r="U44" s="408" t="s">
        <v>39</v>
      </c>
      <c r="V44" s="754"/>
      <c r="W44" s="755"/>
      <c r="X44" s="137"/>
      <c r="Y44" s="137"/>
      <c r="Z44" s="137"/>
      <c r="AA44" s="137"/>
      <c r="AB44" s="137"/>
      <c r="AC44" s="137"/>
    </row>
    <row r="45" spans="1:30" s="91" customFormat="1" ht="29.25" customHeight="1" thickBot="1">
      <c r="A45" s="741">
        <v>1</v>
      </c>
      <c r="B45" s="814" t="s">
        <v>209</v>
      </c>
      <c r="C45" s="616">
        <v>100000000</v>
      </c>
      <c r="D45" s="815">
        <v>31</v>
      </c>
      <c r="E45" s="778" t="s">
        <v>53</v>
      </c>
      <c r="F45" s="778">
        <v>3</v>
      </c>
      <c r="G45" s="780" t="s">
        <v>62</v>
      </c>
      <c r="H45" s="149" t="s">
        <v>41</v>
      </c>
      <c r="I45" s="164">
        <v>46027</v>
      </c>
      <c r="J45" s="278">
        <f>I45+7</f>
        <v>46034</v>
      </c>
      <c r="K45" s="278">
        <f>J45+1</f>
        <v>46035</v>
      </c>
      <c r="L45" s="278">
        <f>K45+15</f>
        <v>46050</v>
      </c>
      <c r="M45" s="278">
        <f>L45+5</f>
        <v>46055</v>
      </c>
      <c r="N45" s="278">
        <f>M45+7</f>
        <v>46062</v>
      </c>
      <c r="O45" s="278">
        <f>N45+4</f>
        <v>46066</v>
      </c>
      <c r="P45" s="278">
        <f>O45+5</f>
        <v>46071</v>
      </c>
      <c r="Q45" s="278">
        <f>P45+5</f>
        <v>46076</v>
      </c>
      <c r="R45" s="278">
        <f>Q45+7</f>
        <v>46083</v>
      </c>
      <c r="S45" s="403"/>
      <c r="T45" s="278">
        <f>R45+3</f>
        <v>46086</v>
      </c>
      <c r="U45" s="278">
        <f>T45+5</f>
        <v>46091</v>
      </c>
      <c r="V45" s="150"/>
      <c r="W45" s="151"/>
      <c r="X45" s="137"/>
      <c r="Y45" s="137"/>
      <c r="Z45" s="137"/>
      <c r="AA45" s="137"/>
      <c r="AB45" s="137"/>
      <c r="AC45" s="137"/>
      <c r="AD45" s="152"/>
    </row>
    <row r="46" spans="1:30" s="91" customFormat="1" ht="29.25" customHeight="1" thickBot="1">
      <c r="A46" s="741"/>
      <c r="B46" s="814"/>
      <c r="C46" s="616"/>
      <c r="D46" s="815"/>
      <c r="E46" s="778"/>
      <c r="F46" s="778"/>
      <c r="G46" s="781"/>
      <c r="H46" s="153" t="s">
        <v>42</v>
      </c>
      <c r="I46" s="144"/>
      <c r="J46" s="145"/>
      <c r="K46" s="145"/>
      <c r="L46" s="145"/>
      <c r="M46" s="145"/>
      <c r="N46" s="145"/>
      <c r="O46" s="145"/>
      <c r="P46" s="145"/>
      <c r="Q46" s="145"/>
      <c r="R46" s="145"/>
      <c r="S46" s="146"/>
      <c r="T46" s="145"/>
      <c r="U46" s="145"/>
      <c r="V46" s="147"/>
      <c r="W46" s="148"/>
      <c r="X46" s="137"/>
      <c r="Y46" s="137"/>
      <c r="Z46" s="137"/>
      <c r="AA46" s="137"/>
      <c r="AB46" s="137"/>
      <c r="AC46" s="137"/>
      <c r="AD46" s="152"/>
    </row>
    <row r="47" spans="1:30" s="91" customFormat="1" ht="29.25" customHeight="1" thickBot="1">
      <c r="A47" s="154"/>
      <c r="B47" s="155" t="s">
        <v>43</v>
      </c>
      <c r="C47" s="352">
        <f>SUM(C45)</f>
        <v>100000000</v>
      </c>
      <c r="D47" s="155"/>
      <c r="E47" s="155"/>
      <c r="F47" s="155"/>
      <c r="G47" s="156"/>
      <c r="H47" s="157"/>
      <c r="I47" s="158"/>
      <c r="J47" s="159"/>
      <c r="K47" s="155"/>
      <c r="L47" s="156"/>
      <c r="M47" s="159"/>
      <c r="N47" s="155"/>
      <c r="O47" s="155"/>
      <c r="P47" s="160"/>
      <c r="Q47" s="159"/>
      <c r="R47" s="155"/>
      <c r="S47" s="160"/>
      <c r="T47" s="159"/>
      <c r="U47" s="156"/>
      <c r="V47" s="161"/>
      <c r="W47" s="156"/>
      <c r="X47" s="137"/>
      <c r="Y47" s="137"/>
      <c r="Z47" s="137"/>
      <c r="AA47" s="137"/>
      <c r="AB47" s="137"/>
      <c r="AC47" s="137"/>
      <c r="AD47" s="162"/>
    </row>
    <row r="48" spans="1:30" s="130" customFormat="1" ht="29.25" customHeight="1">
      <c r="A48" s="163"/>
      <c r="B48" s="132"/>
      <c r="C48" s="132"/>
      <c r="D48" s="132"/>
      <c r="E48" s="132"/>
      <c r="F48" s="132"/>
      <c r="G48" s="133"/>
      <c r="H48" s="133"/>
      <c r="I48" s="133"/>
      <c r="J48" s="133">
        <v>5</v>
      </c>
      <c r="K48" s="133">
        <v>1</v>
      </c>
      <c r="L48" s="133">
        <v>15</v>
      </c>
      <c r="M48" s="133">
        <v>5</v>
      </c>
      <c r="N48" s="133">
        <v>5</v>
      </c>
      <c r="O48" s="133">
        <v>5</v>
      </c>
      <c r="P48" s="133">
        <v>5</v>
      </c>
      <c r="Q48" s="133">
        <v>5</v>
      </c>
      <c r="R48" s="133">
        <v>5</v>
      </c>
      <c r="S48" s="133"/>
      <c r="T48" s="133">
        <v>3</v>
      </c>
      <c r="U48" s="133">
        <v>3</v>
      </c>
      <c r="V48" s="134">
        <f>SUM(F48:U48)</f>
        <v>57</v>
      </c>
      <c r="W48" s="134" t="s">
        <v>184</v>
      </c>
      <c r="X48" s="137"/>
      <c r="Y48" s="137"/>
      <c r="Z48" s="137"/>
      <c r="AA48" s="137"/>
      <c r="AB48" s="137"/>
      <c r="AC48" s="137"/>
      <c r="AD48" s="140"/>
    </row>
    <row r="49" spans="1:29" ht="29.25" customHeight="1" thickBot="1">
      <c r="A49" s="84"/>
      <c r="B49" s="85"/>
      <c r="C49" s="85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92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</row>
    <row r="50" spans="1:29" ht="29.25" customHeight="1" thickBot="1">
      <c r="A50" s="84"/>
      <c r="B50" s="745" t="s">
        <v>100</v>
      </c>
      <c r="C50" s="746"/>
      <c r="D50" s="746"/>
      <c r="E50" s="746"/>
      <c r="F50" s="747"/>
      <c r="G50" s="85"/>
      <c r="H50" s="85"/>
      <c r="I50" s="85"/>
      <c r="J50" s="85"/>
      <c r="K50" s="85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98"/>
      <c r="W50" s="99"/>
      <c r="X50" s="85"/>
      <c r="Y50" s="85"/>
      <c r="Z50" s="85"/>
      <c r="AA50" s="85"/>
      <c r="AB50" s="85"/>
      <c r="AC50" s="85"/>
    </row>
    <row r="51" spans="1:29" ht="29.25" customHeight="1" thickBot="1">
      <c r="A51" s="84"/>
      <c r="B51" s="100"/>
      <c r="C51" s="101"/>
      <c r="D51" s="101"/>
      <c r="E51" s="101"/>
      <c r="F51" s="101"/>
      <c r="G51" s="85"/>
      <c r="H51" s="85"/>
      <c r="I51" s="85"/>
      <c r="J51" s="85"/>
      <c r="K51" s="85"/>
      <c r="L51" s="85"/>
      <c r="M51" s="85"/>
      <c r="N51" s="85"/>
      <c r="O51" s="85"/>
      <c r="P51" s="85"/>
      <c r="Q51" s="85"/>
      <c r="R51" s="85"/>
      <c r="S51" s="85"/>
      <c r="T51" s="85"/>
      <c r="U51" s="85"/>
      <c r="V51" s="85"/>
      <c r="W51" s="85"/>
      <c r="X51" s="85"/>
      <c r="Y51" s="85"/>
      <c r="Z51" s="85"/>
      <c r="AA51" s="85"/>
      <c r="AB51" s="85"/>
      <c r="AC51" s="85"/>
    </row>
    <row r="52" spans="1:29" ht="29.25" customHeight="1" thickBot="1">
      <c r="A52" s="84"/>
      <c r="B52" s="791" t="s">
        <v>46</v>
      </c>
      <c r="C52" s="792"/>
      <c r="D52" s="799" t="s">
        <v>47</v>
      </c>
      <c r="E52" s="800"/>
      <c r="F52" s="800"/>
      <c r="G52" s="800"/>
      <c r="H52" s="801"/>
      <c r="I52" s="85"/>
      <c r="J52" s="805" t="s">
        <v>48</v>
      </c>
      <c r="K52" s="806"/>
      <c r="L52" s="742" t="s">
        <v>49</v>
      </c>
      <c r="M52" s="743"/>
      <c r="N52" s="744"/>
      <c r="O52" s="85"/>
      <c r="P52" s="788" t="s">
        <v>16</v>
      </c>
      <c r="Q52" s="743"/>
      <c r="R52" s="743"/>
      <c r="S52" s="743"/>
      <c r="T52" s="744"/>
      <c r="U52" s="85"/>
      <c r="V52" s="85"/>
      <c r="W52" s="85"/>
      <c r="X52" s="85"/>
      <c r="Y52" s="85"/>
      <c r="Z52" s="85"/>
      <c r="AA52" s="85"/>
      <c r="AB52" s="85"/>
      <c r="AC52" s="85"/>
    </row>
    <row r="53" spans="1:29" ht="29.25" customHeight="1" thickBot="1">
      <c r="A53" s="84"/>
      <c r="B53" s="464" t="s">
        <v>50</v>
      </c>
      <c r="C53" s="464"/>
      <c r="D53" s="104">
        <v>1</v>
      </c>
      <c r="E53" s="104" t="s">
        <v>40</v>
      </c>
      <c r="F53" s="802" t="s">
        <v>51</v>
      </c>
      <c r="G53" s="803"/>
      <c r="H53" s="804"/>
      <c r="I53" s="85"/>
      <c r="J53" s="733">
        <v>1</v>
      </c>
      <c r="K53" s="735"/>
      <c r="L53" s="739" t="s">
        <v>101</v>
      </c>
      <c r="M53" s="739"/>
      <c r="N53" s="740"/>
      <c r="O53" s="85"/>
      <c r="P53" s="79">
        <v>1</v>
      </c>
      <c r="Q53" s="79" t="s">
        <v>53</v>
      </c>
      <c r="R53" s="784" t="s">
        <v>102</v>
      </c>
      <c r="S53" s="784"/>
      <c r="T53" s="785"/>
      <c r="U53" s="85"/>
      <c r="V53" s="85"/>
      <c r="W53" s="85"/>
      <c r="X53" s="85"/>
      <c r="Y53" s="85"/>
      <c r="Z53" s="85"/>
      <c r="AA53" s="85"/>
      <c r="AB53" s="85"/>
      <c r="AC53" s="85"/>
    </row>
    <row r="54" spans="1:29" ht="29.25" customHeight="1" thickBot="1">
      <c r="A54" s="84"/>
      <c r="B54" s="464" t="s">
        <v>55</v>
      </c>
      <c r="C54" s="464"/>
      <c r="D54" s="105">
        <v>2</v>
      </c>
      <c r="E54" s="105" t="s">
        <v>72</v>
      </c>
      <c r="F54" s="807" t="s">
        <v>73</v>
      </c>
      <c r="G54" s="808"/>
      <c r="H54" s="809"/>
      <c r="I54" s="85"/>
      <c r="J54" s="733">
        <v>2</v>
      </c>
      <c r="K54" s="734"/>
      <c r="L54" s="736" t="s">
        <v>103</v>
      </c>
      <c r="M54" s="737"/>
      <c r="N54" s="738"/>
      <c r="O54" s="85"/>
      <c r="P54" s="80">
        <v>2</v>
      </c>
      <c r="Q54" s="80" t="s">
        <v>59</v>
      </c>
      <c r="R54" s="786" t="s">
        <v>60</v>
      </c>
      <c r="S54" s="786"/>
      <c r="T54" s="787"/>
      <c r="U54" s="85"/>
      <c r="V54" s="85"/>
      <c r="W54" s="85"/>
      <c r="X54" s="85"/>
      <c r="Y54" s="85"/>
      <c r="Z54" s="85"/>
      <c r="AA54" s="85"/>
      <c r="AB54" s="85"/>
      <c r="AC54" s="85"/>
    </row>
    <row r="55" spans="1:29" ht="29.25" customHeight="1" thickBot="1">
      <c r="A55" s="84"/>
      <c r="B55" s="464" t="s">
        <v>61</v>
      </c>
      <c r="C55" s="464"/>
      <c r="D55" s="106">
        <v>3</v>
      </c>
      <c r="E55" s="107" t="s">
        <v>104</v>
      </c>
      <c r="F55" s="795" t="s">
        <v>105</v>
      </c>
      <c r="G55" s="796"/>
      <c r="H55" s="797"/>
      <c r="I55" s="85"/>
      <c r="J55" s="733">
        <v>3</v>
      </c>
      <c r="K55" s="734"/>
      <c r="L55" s="736" t="s">
        <v>106</v>
      </c>
      <c r="M55" s="737"/>
      <c r="N55" s="738"/>
      <c r="O55" s="85"/>
      <c r="P55" s="81">
        <v>3</v>
      </c>
      <c r="Q55" s="81" t="s">
        <v>65</v>
      </c>
      <c r="R55" s="782" t="s">
        <v>107</v>
      </c>
      <c r="S55" s="782"/>
      <c r="T55" s="783"/>
      <c r="U55" s="85"/>
      <c r="V55" s="85"/>
      <c r="W55" s="85"/>
      <c r="X55" s="85"/>
      <c r="Y55" s="85"/>
      <c r="Z55" s="85"/>
      <c r="AA55" s="85"/>
      <c r="AB55" s="85"/>
      <c r="AC55" s="85"/>
    </row>
    <row r="56" spans="1:29" ht="29.25" customHeight="1" thickBot="1">
      <c r="A56" s="84"/>
      <c r="B56" s="464" t="s">
        <v>67</v>
      </c>
      <c r="C56" s="464"/>
      <c r="D56" s="85"/>
      <c r="E56" s="85"/>
      <c r="F56" s="85"/>
      <c r="G56" s="85"/>
      <c r="H56" s="85"/>
      <c r="I56" s="85"/>
      <c r="J56" s="733">
        <v>4</v>
      </c>
      <c r="K56" s="734"/>
      <c r="L56" s="736" t="s">
        <v>108</v>
      </c>
      <c r="M56" s="737"/>
      <c r="N56" s="738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/>
      <c r="Z56" s="85"/>
      <c r="AA56" s="85"/>
      <c r="AB56" s="85"/>
      <c r="AC56" s="85"/>
    </row>
    <row r="57" spans="1:29" ht="29.25" customHeight="1" thickBot="1">
      <c r="A57" s="84"/>
      <c r="B57" s="464" t="s">
        <v>109</v>
      </c>
      <c r="C57" s="464"/>
      <c r="D57" s="799" t="s">
        <v>47</v>
      </c>
      <c r="E57" s="800"/>
      <c r="F57" s="800"/>
      <c r="G57" s="800"/>
      <c r="H57" s="801"/>
      <c r="I57" s="85"/>
      <c r="J57" s="733">
        <v>5</v>
      </c>
      <c r="K57" s="734"/>
      <c r="L57" s="736" t="s">
        <v>110</v>
      </c>
      <c r="M57" s="737"/>
      <c r="N57" s="738"/>
      <c r="O57" s="85"/>
      <c r="P57" s="85"/>
      <c r="Q57" s="85"/>
      <c r="R57" s="85"/>
      <c r="S57" s="85"/>
      <c r="T57" s="85"/>
      <c r="U57" s="85"/>
      <c r="V57" s="85"/>
      <c r="W57" s="85"/>
      <c r="X57" s="85"/>
      <c r="Y57" s="85"/>
      <c r="Z57" s="85"/>
      <c r="AA57" s="85"/>
      <c r="AB57" s="85"/>
      <c r="AC57" s="85"/>
    </row>
    <row r="58" spans="1:29" ht="44.25" customHeight="1" thickBot="1">
      <c r="A58" s="84"/>
      <c r="B58" s="82" t="s">
        <v>111</v>
      </c>
      <c r="C58" s="82"/>
      <c r="D58" s="104">
        <v>1</v>
      </c>
      <c r="E58" s="104" t="s">
        <v>112</v>
      </c>
      <c r="F58" s="719" t="s">
        <v>113</v>
      </c>
      <c r="G58" s="720"/>
      <c r="H58" s="721"/>
      <c r="I58" s="85"/>
      <c r="J58" s="733">
        <v>6</v>
      </c>
      <c r="K58" s="734"/>
      <c r="L58" s="736" t="s">
        <v>114</v>
      </c>
      <c r="M58" s="737"/>
      <c r="N58" s="738"/>
      <c r="O58" s="85"/>
      <c r="P58" s="85"/>
      <c r="Q58" s="85"/>
      <c r="R58" s="85"/>
      <c r="S58" s="85"/>
      <c r="T58" s="85"/>
      <c r="U58" s="85"/>
      <c r="V58" s="85"/>
      <c r="W58" s="85"/>
      <c r="X58" s="85"/>
      <c r="Y58" s="85"/>
      <c r="Z58" s="85"/>
      <c r="AA58" s="85"/>
      <c r="AB58" s="85"/>
      <c r="AC58" s="85"/>
    </row>
    <row r="59" spans="1:29" ht="29.25" customHeight="1" thickBot="1">
      <c r="A59" s="84"/>
      <c r="B59" s="85"/>
      <c r="C59" s="85"/>
      <c r="D59" s="85"/>
      <c r="E59" s="85"/>
      <c r="F59" s="85"/>
      <c r="G59" s="85"/>
      <c r="H59" s="85"/>
      <c r="I59" s="85"/>
      <c r="J59" s="85"/>
      <c r="K59" s="85"/>
      <c r="L59" s="85"/>
      <c r="M59" s="85"/>
      <c r="N59" s="85"/>
      <c r="O59" s="85"/>
      <c r="P59" s="85"/>
      <c r="Q59" s="85"/>
      <c r="R59" s="85"/>
      <c r="S59" s="85"/>
      <c r="T59" s="85"/>
      <c r="U59" s="85"/>
      <c r="V59" s="85"/>
      <c r="W59" s="85"/>
      <c r="X59" s="85"/>
      <c r="Y59" s="85"/>
      <c r="Z59" s="85"/>
      <c r="AA59" s="85"/>
      <c r="AB59" s="85"/>
      <c r="AC59" s="85"/>
    </row>
    <row r="60" spans="1:29" ht="29.25" customHeight="1">
      <c r="A60" s="84"/>
      <c r="B60" s="85"/>
      <c r="C60" s="85"/>
      <c r="D60" s="85"/>
      <c r="E60" s="85"/>
      <c r="F60" s="85"/>
      <c r="G60" s="85"/>
      <c r="H60" s="85"/>
      <c r="I60" s="85"/>
      <c r="J60" s="85"/>
      <c r="K60" s="85"/>
      <c r="L60" s="85"/>
      <c r="M60" s="85"/>
      <c r="N60" s="85"/>
      <c r="O60" s="85"/>
      <c r="P60" s="85"/>
      <c r="Q60" s="85"/>
      <c r="R60" s="85"/>
      <c r="S60" s="85"/>
      <c r="T60" s="85"/>
      <c r="U60" s="85"/>
      <c r="V60" s="85"/>
      <c r="W60" s="85"/>
      <c r="X60" s="85"/>
      <c r="Y60" s="85"/>
      <c r="Z60" s="85"/>
      <c r="AA60" s="85"/>
      <c r="AB60" s="85"/>
      <c r="AC60" s="85"/>
    </row>
  </sheetData>
  <mergeCells count="128">
    <mergeCell ref="J55:K55"/>
    <mergeCell ref="G21:G22"/>
    <mergeCell ref="A27:A28"/>
    <mergeCell ref="B27:B28"/>
    <mergeCell ref="C27:C28"/>
    <mergeCell ref="D27:D28"/>
    <mergeCell ref="E27:E28"/>
    <mergeCell ref="H6:N6"/>
    <mergeCell ref="U36:V36"/>
    <mergeCell ref="A31:A32"/>
    <mergeCell ref="B31:B32"/>
    <mergeCell ref="F53:H53"/>
    <mergeCell ref="D52:H52"/>
    <mergeCell ref="J52:K52"/>
    <mergeCell ref="F54:H54"/>
    <mergeCell ref="F31:F32"/>
    <mergeCell ref="G31:G32"/>
    <mergeCell ref="A43:A44"/>
    <mergeCell ref="B43:B44"/>
    <mergeCell ref="A25:A26"/>
    <mergeCell ref="B45:B46"/>
    <mergeCell ref="C45:C46"/>
    <mergeCell ref="D45:D46"/>
    <mergeCell ref="E45:E46"/>
    <mergeCell ref="G23:G24"/>
    <mergeCell ref="A29:A30"/>
    <mergeCell ref="AB16:AC16"/>
    <mergeCell ref="F17:F18"/>
    <mergeCell ref="G17:G18"/>
    <mergeCell ref="U16:AA16"/>
    <mergeCell ref="N16:T16"/>
    <mergeCell ref="R55:T55"/>
    <mergeCell ref="R53:T53"/>
    <mergeCell ref="R54:T54"/>
    <mergeCell ref="B54:C54"/>
    <mergeCell ref="B55:C55"/>
    <mergeCell ref="P52:T52"/>
    <mergeCell ref="B53:C53"/>
    <mergeCell ref="A35:B35"/>
    <mergeCell ref="B52:C52"/>
    <mergeCell ref="A33:A34"/>
    <mergeCell ref="B33:B34"/>
    <mergeCell ref="C33:C34"/>
    <mergeCell ref="D33:D34"/>
    <mergeCell ref="E33:E34"/>
    <mergeCell ref="F33:F34"/>
    <mergeCell ref="F27:F28"/>
    <mergeCell ref="A19:A20"/>
    <mergeCell ref="A21:A22"/>
    <mergeCell ref="B21:B22"/>
    <mergeCell ref="C21:C22"/>
    <mergeCell ref="D21:D22"/>
    <mergeCell ref="E21:E22"/>
    <mergeCell ref="F21:F22"/>
    <mergeCell ref="F19:F20"/>
    <mergeCell ref="C31:C32"/>
    <mergeCell ref="D31:D32"/>
    <mergeCell ref="E31:E32"/>
    <mergeCell ref="B25:B26"/>
    <mergeCell ref="C25:C26"/>
    <mergeCell ref="D25:D26"/>
    <mergeCell ref="E25:E26"/>
    <mergeCell ref="F25:F26"/>
    <mergeCell ref="C23:C24"/>
    <mergeCell ref="D23:D24"/>
    <mergeCell ref="E23:E24"/>
    <mergeCell ref="F23:F24"/>
    <mergeCell ref="V42:W42"/>
    <mergeCell ref="I43:I44"/>
    <mergeCell ref="S43:S44"/>
    <mergeCell ref="V43:V44"/>
    <mergeCell ref="W43:W44"/>
    <mergeCell ref="C9:I9"/>
    <mergeCell ref="C10:I10"/>
    <mergeCell ref="C12:I12"/>
    <mergeCell ref="B14:G14"/>
    <mergeCell ref="A16:G16"/>
    <mergeCell ref="H16:H18"/>
    <mergeCell ref="I16:M16"/>
    <mergeCell ref="A17:A18"/>
    <mergeCell ref="B17:B18"/>
    <mergeCell ref="C17:C18"/>
    <mergeCell ref="D17:D18"/>
    <mergeCell ref="E17:E18"/>
    <mergeCell ref="B19:B20"/>
    <mergeCell ref="C19:C20"/>
    <mergeCell ref="D19:D20"/>
    <mergeCell ref="E19:E20"/>
    <mergeCell ref="G19:G20"/>
    <mergeCell ref="A23:A24"/>
    <mergeCell ref="B23:B24"/>
    <mergeCell ref="J38:T39"/>
    <mergeCell ref="A42:G42"/>
    <mergeCell ref="H42:H44"/>
    <mergeCell ref="J42:L42"/>
    <mergeCell ref="M42:P42"/>
    <mergeCell ref="Q42:U42"/>
    <mergeCell ref="J58:K58"/>
    <mergeCell ref="J53:K53"/>
    <mergeCell ref="L58:N58"/>
    <mergeCell ref="L56:N56"/>
    <mergeCell ref="L55:N55"/>
    <mergeCell ref="L53:N53"/>
    <mergeCell ref="L57:N57"/>
    <mergeCell ref="J57:K57"/>
    <mergeCell ref="J56:K56"/>
    <mergeCell ref="L54:N54"/>
    <mergeCell ref="J54:K54"/>
    <mergeCell ref="A45:A46"/>
    <mergeCell ref="L52:N52"/>
    <mergeCell ref="B50:F50"/>
    <mergeCell ref="G43:G44"/>
    <mergeCell ref="B57:C57"/>
    <mergeCell ref="F45:F46"/>
    <mergeCell ref="G45:G46"/>
    <mergeCell ref="B29:B30"/>
    <mergeCell ref="C29:C30"/>
    <mergeCell ref="D29:D30"/>
    <mergeCell ref="E29:E30"/>
    <mergeCell ref="F29:F30"/>
    <mergeCell ref="G29:G30"/>
    <mergeCell ref="G25:G26"/>
    <mergeCell ref="G33:G34"/>
    <mergeCell ref="F58:H58"/>
    <mergeCell ref="B56:C56"/>
    <mergeCell ref="G27:G28"/>
    <mergeCell ref="F55:H55"/>
    <mergeCell ref="D57:H57"/>
  </mergeCells>
  <printOptions horizontalCentered="1"/>
  <pageMargins left="0" right="0" top="0.15748031496062992" bottom="0.15748031496062992" header="0.31496062992125984" footer="0.31496062992125984"/>
  <pageSetup paperSize="8" scale="3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8" workbookViewId="0">
      <selection activeCell="C30" sqref="C30"/>
    </sheetView>
  </sheetViews>
  <sheetFormatPr baseColWidth="10" defaultRowHeight="15"/>
  <sheetData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Y45"/>
  <sheetViews>
    <sheetView topLeftCell="A13" zoomScale="93" zoomScaleNormal="93" workbookViewId="0">
      <selection activeCell="C26" sqref="C26:H31"/>
    </sheetView>
  </sheetViews>
  <sheetFormatPr baseColWidth="10" defaultRowHeight="15"/>
  <cols>
    <col min="2" max="2" width="6.42578125" customWidth="1"/>
    <col min="3" max="3" width="36.85546875" customWidth="1"/>
    <col min="4" max="4" width="17.5703125" customWidth="1"/>
    <col min="5" max="5" width="11" bestFit="1" customWidth="1"/>
    <col min="7" max="7" width="11" bestFit="1" customWidth="1"/>
    <col min="9" max="9" width="14" customWidth="1"/>
    <col min="10" max="10" width="14.42578125" customWidth="1"/>
    <col min="11" max="11" width="17.140625" customWidth="1"/>
    <col min="12" max="12" width="16.140625" customWidth="1"/>
    <col min="13" max="13" width="16.85546875" customWidth="1"/>
    <col min="14" max="14" width="17" customWidth="1"/>
    <col min="15" max="15" width="15.5703125" customWidth="1"/>
    <col min="16" max="16" width="15.42578125" customWidth="1"/>
    <col min="17" max="17" width="15.5703125" customWidth="1"/>
    <col min="18" max="18" width="14.85546875" customWidth="1"/>
    <col min="20" max="20" width="14.5703125" customWidth="1"/>
    <col min="21" max="21" width="14.42578125" customWidth="1"/>
    <col min="22" max="22" width="16" customWidth="1"/>
    <col min="23" max="24" width="11.85546875" bestFit="1" customWidth="1"/>
  </cols>
  <sheetData>
    <row r="3" spans="2:25">
      <c r="B3" s="28"/>
      <c r="C3" s="28"/>
    </row>
    <row r="4" spans="2:25" ht="21" customHeight="1">
      <c r="B4" s="885" t="s">
        <v>0</v>
      </c>
      <c r="C4" s="885"/>
      <c r="D4" s="868" t="s">
        <v>123</v>
      </c>
      <c r="E4" s="868"/>
      <c r="F4" s="868"/>
      <c r="G4" s="868"/>
      <c r="H4" s="868"/>
      <c r="I4" s="868"/>
      <c r="J4" s="868"/>
      <c r="K4" s="868"/>
      <c r="L4" s="34"/>
      <c r="M4" s="34"/>
      <c r="N4" s="34"/>
      <c r="O4" s="35"/>
      <c r="P4" s="35"/>
      <c r="Q4" s="35"/>
      <c r="R4" s="35"/>
      <c r="S4" s="35"/>
      <c r="T4" s="35"/>
      <c r="U4" s="35"/>
      <c r="V4" s="35"/>
      <c r="W4" s="35"/>
      <c r="X4" s="35"/>
      <c r="Y4" s="34"/>
    </row>
    <row r="5" spans="2:25" ht="15.95" customHeight="1">
      <c r="B5" s="886" t="s">
        <v>125</v>
      </c>
      <c r="C5" s="886"/>
      <c r="D5" s="461">
        <v>2025</v>
      </c>
      <c r="E5" s="462"/>
      <c r="F5" s="462"/>
      <c r="G5" s="462"/>
      <c r="H5" s="462"/>
      <c r="I5" s="462"/>
      <c r="J5" s="462"/>
      <c r="K5" s="884"/>
      <c r="L5" s="34"/>
      <c r="M5" s="34"/>
      <c r="N5" s="34"/>
      <c r="O5" s="35"/>
      <c r="P5" s="35"/>
      <c r="Q5" s="35"/>
      <c r="R5" s="35"/>
      <c r="S5" s="35"/>
      <c r="T5" s="35"/>
      <c r="U5" s="35"/>
      <c r="V5" s="35"/>
      <c r="W5" s="35"/>
      <c r="X5" s="35"/>
      <c r="Y5" s="34"/>
    </row>
    <row r="6" spans="2:25" ht="15.6" customHeight="1">
      <c r="B6" s="886" t="s">
        <v>1</v>
      </c>
      <c r="C6" s="886"/>
      <c r="D6" s="869" t="s">
        <v>154</v>
      </c>
      <c r="E6" s="869"/>
      <c r="F6" s="869"/>
      <c r="G6" s="869"/>
      <c r="H6" s="869"/>
      <c r="I6" s="869"/>
      <c r="J6" s="869"/>
      <c r="K6" s="36"/>
      <c r="L6" s="34"/>
      <c r="M6" s="34"/>
      <c r="N6" s="34"/>
      <c r="O6" s="35"/>
      <c r="P6" s="35"/>
      <c r="Q6" s="35"/>
      <c r="R6" s="35"/>
      <c r="S6" s="35"/>
      <c r="T6" s="35"/>
      <c r="U6" s="35"/>
      <c r="V6" s="35"/>
      <c r="W6" s="35"/>
      <c r="X6" s="35"/>
      <c r="Y6" s="34"/>
    </row>
    <row r="7" spans="2:25" ht="29.45" customHeight="1">
      <c r="B7" s="886" t="s">
        <v>2</v>
      </c>
      <c r="C7" s="886"/>
      <c r="D7" s="33" t="s">
        <v>124</v>
      </c>
      <c r="E7" s="33"/>
      <c r="F7" s="33"/>
      <c r="G7" s="33"/>
      <c r="H7" s="33"/>
      <c r="I7" s="33"/>
      <c r="J7" s="33"/>
      <c r="K7" s="36"/>
      <c r="L7" s="34"/>
      <c r="M7" s="34"/>
      <c r="N7" s="34"/>
      <c r="O7" s="35"/>
      <c r="P7" s="35"/>
      <c r="Q7" s="35"/>
      <c r="R7" s="35"/>
      <c r="S7" s="35"/>
      <c r="T7" s="35"/>
      <c r="U7" s="35"/>
      <c r="V7" s="35"/>
      <c r="W7" s="35"/>
      <c r="X7" s="35"/>
      <c r="Y7" s="34"/>
    </row>
    <row r="8" spans="2:25" ht="16.5" customHeight="1">
      <c r="B8" s="885" t="s">
        <v>3</v>
      </c>
      <c r="C8" s="885"/>
      <c r="D8" s="869" t="s">
        <v>126</v>
      </c>
      <c r="E8" s="869"/>
      <c r="F8" s="869"/>
      <c r="G8" s="869"/>
      <c r="H8" s="869"/>
      <c r="I8" s="869"/>
      <c r="J8" s="869"/>
      <c r="K8" s="36"/>
      <c r="L8" s="34"/>
      <c r="M8" s="34"/>
      <c r="N8" s="34"/>
      <c r="O8" s="35"/>
      <c r="P8" s="35"/>
      <c r="Q8" s="35"/>
      <c r="R8" s="35"/>
      <c r="S8" s="35"/>
      <c r="T8" s="35"/>
      <c r="U8" s="35"/>
      <c r="V8" s="35"/>
      <c r="W8" s="35"/>
      <c r="X8" s="35"/>
      <c r="Y8" s="34"/>
    </row>
    <row r="9" spans="2:25" ht="15.75">
      <c r="B9" s="37"/>
      <c r="C9" s="38"/>
      <c r="D9" s="38"/>
      <c r="E9" s="38"/>
      <c r="F9" s="38"/>
      <c r="G9" s="38"/>
      <c r="H9" s="38"/>
      <c r="I9" s="38"/>
      <c r="J9" s="38"/>
      <c r="K9" s="39"/>
      <c r="L9" s="37"/>
      <c r="M9" s="37"/>
      <c r="N9" s="37"/>
      <c r="O9" s="39"/>
      <c r="P9" s="39"/>
      <c r="Q9" s="39"/>
      <c r="R9" s="39"/>
      <c r="S9" s="39"/>
      <c r="T9" s="39"/>
      <c r="U9" s="39"/>
      <c r="V9" s="39"/>
      <c r="W9" s="39"/>
      <c r="X9" s="39"/>
      <c r="Y9" s="34"/>
    </row>
    <row r="10" spans="2:25" ht="23.25">
      <c r="B10" s="40"/>
      <c r="C10" s="40"/>
      <c r="D10" s="40"/>
      <c r="E10" s="40"/>
      <c r="F10" s="40"/>
      <c r="G10" s="40"/>
      <c r="H10" s="40"/>
      <c r="I10" s="40"/>
      <c r="J10" s="41"/>
      <c r="K10" s="870" t="s">
        <v>155</v>
      </c>
      <c r="L10" s="870"/>
      <c r="M10" s="870"/>
      <c r="N10" s="870"/>
      <c r="O10" s="870"/>
      <c r="P10" s="870"/>
      <c r="Q10" s="870"/>
      <c r="R10" s="870"/>
      <c r="S10" s="870"/>
      <c r="T10" s="870"/>
      <c r="U10" s="870"/>
      <c r="V10" s="870"/>
      <c r="W10" s="870"/>
      <c r="X10" s="870"/>
      <c r="Y10" s="34"/>
    </row>
    <row r="11" spans="2:25"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5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</row>
    <row r="12" spans="2:25" ht="15.75" thickBot="1">
      <c r="B12" s="34"/>
      <c r="C12" s="42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</row>
    <row r="13" spans="2:25" ht="18.75" thickBot="1">
      <c r="B13" s="874" t="s">
        <v>6</v>
      </c>
      <c r="C13" s="875"/>
      <c r="D13" s="875"/>
      <c r="E13" s="875"/>
      <c r="F13" s="875"/>
      <c r="G13" s="875"/>
      <c r="H13" s="876"/>
      <c r="I13" s="488" t="s">
        <v>7</v>
      </c>
      <c r="J13" s="874" t="s">
        <v>127</v>
      </c>
      <c r="K13" s="875"/>
      <c r="L13" s="875"/>
      <c r="M13" s="876"/>
      <c r="N13" s="878" t="s">
        <v>9</v>
      </c>
      <c r="O13" s="879"/>
      <c r="P13" s="880"/>
      <c r="Q13" s="874" t="s">
        <v>10</v>
      </c>
      <c r="R13" s="875"/>
      <c r="S13" s="875"/>
      <c r="T13" s="875"/>
      <c r="U13" s="875"/>
      <c r="V13" s="876"/>
      <c r="W13" s="874" t="s">
        <v>11</v>
      </c>
      <c r="X13" s="876"/>
      <c r="Y13" s="34"/>
    </row>
    <row r="14" spans="2:25" ht="94.5">
      <c r="B14" s="881" t="s">
        <v>12</v>
      </c>
      <c r="C14" s="812" t="s">
        <v>13</v>
      </c>
      <c r="D14" s="812" t="s">
        <v>14</v>
      </c>
      <c r="E14" s="812" t="s">
        <v>128</v>
      </c>
      <c r="F14" s="812" t="s">
        <v>16</v>
      </c>
      <c r="G14" s="812" t="s">
        <v>129</v>
      </c>
      <c r="H14" s="816" t="s">
        <v>18</v>
      </c>
      <c r="I14" s="489"/>
      <c r="J14" s="481" t="s">
        <v>130</v>
      </c>
      <c r="K14" s="43" t="s">
        <v>131</v>
      </c>
      <c r="L14" s="44" t="s">
        <v>62</v>
      </c>
      <c r="M14" s="45" t="s">
        <v>22</v>
      </c>
      <c r="N14" s="46" t="s">
        <v>132</v>
      </c>
      <c r="O14" s="47" t="s">
        <v>133</v>
      </c>
      <c r="P14" s="48" t="s">
        <v>25</v>
      </c>
      <c r="Q14" s="49" t="s">
        <v>134</v>
      </c>
      <c r="R14" s="50" t="s">
        <v>135</v>
      </c>
      <c r="S14" s="871" t="s">
        <v>136</v>
      </c>
      <c r="T14" s="50" t="s">
        <v>137</v>
      </c>
      <c r="U14" s="50" t="s">
        <v>138</v>
      </c>
      <c r="V14" s="45" t="s">
        <v>32</v>
      </c>
      <c r="W14" s="493" t="s">
        <v>139</v>
      </c>
      <c r="X14" s="495" t="s">
        <v>140</v>
      </c>
      <c r="Y14" s="34"/>
    </row>
    <row r="15" spans="2:25" ht="16.5" thickBot="1">
      <c r="B15" s="882"/>
      <c r="C15" s="813"/>
      <c r="D15" s="813"/>
      <c r="E15" s="813"/>
      <c r="F15" s="813"/>
      <c r="G15" s="813"/>
      <c r="H15" s="817"/>
      <c r="I15" s="877"/>
      <c r="J15" s="887"/>
      <c r="K15" s="51" t="s">
        <v>141</v>
      </c>
      <c r="L15" s="51" t="s">
        <v>34</v>
      </c>
      <c r="M15" s="52" t="s">
        <v>36</v>
      </c>
      <c r="N15" s="53" t="s">
        <v>142</v>
      </c>
      <c r="O15" s="54" t="s">
        <v>141</v>
      </c>
      <c r="P15" s="55" t="s">
        <v>34</v>
      </c>
      <c r="Q15" s="56" t="s">
        <v>141</v>
      </c>
      <c r="R15" s="57" t="s">
        <v>141</v>
      </c>
      <c r="S15" s="872"/>
      <c r="T15" s="58" t="s">
        <v>34</v>
      </c>
      <c r="U15" s="57" t="s">
        <v>34</v>
      </c>
      <c r="V15" s="59" t="s">
        <v>39</v>
      </c>
      <c r="W15" s="873"/>
      <c r="X15" s="883"/>
      <c r="Y15" s="34"/>
    </row>
    <row r="16" spans="2:25" ht="15.75">
      <c r="B16" s="819">
        <v>1</v>
      </c>
      <c r="C16" s="867" t="s">
        <v>152</v>
      </c>
      <c r="D16" s="820">
        <v>40000000</v>
      </c>
      <c r="E16" s="821">
        <v>36</v>
      </c>
      <c r="F16" s="818" t="s">
        <v>53</v>
      </c>
      <c r="G16" s="818">
        <v>1</v>
      </c>
      <c r="H16" s="818" t="s">
        <v>62</v>
      </c>
      <c r="I16" s="60" t="s">
        <v>41</v>
      </c>
      <c r="J16" s="61">
        <v>45660</v>
      </c>
      <c r="K16" s="61">
        <f>J16+12</f>
        <v>45672</v>
      </c>
      <c r="L16" s="61">
        <f>K16+3</f>
        <v>45675</v>
      </c>
      <c r="M16" s="61">
        <f>+L16+30+3</f>
        <v>45708</v>
      </c>
      <c r="N16" s="61">
        <f>+M16+15</f>
        <v>45723</v>
      </c>
      <c r="O16" s="61">
        <f>+N16+12</f>
        <v>45735</v>
      </c>
      <c r="P16" s="61">
        <f>O16+15</f>
        <v>45750</v>
      </c>
      <c r="Q16" s="61">
        <f>P16+7</f>
        <v>45757</v>
      </c>
      <c r="R16" s="61">
        <f>Q16+12</f>
        <v>45769</v>
      </c>
      <c r="S16" s="866"/>
      <c r="T16" s="61">
        <f>R16+7</f>
        <v>45776</v>
      </c>
      <c r="U16" s="61">
        <f>T16+10</f>
        <v>45786</v>
      </c>
      <c r="V16" s="61">
        <f>U16+3+1</f>
        <v>45790</v>
      </c>
      <c r="W16" s="61"/>
      <c r="X16" s="61"/>
      <c r="Y16" s="34"/>
    </row>
    <row r="17" spans="2:25" ht="15.75">
      <c r="B17" s="819"/>
      <c r="C17" s="867"/>
      <c r="D17" s="820"/>
      <c r="E17" s="821"/>
      <c r="F17" s="818"/>
      <c r="G17" s="818"/>
      <c r="H17" s="818"/>
      <c r="I17" s="62" t="s">
        <v>42</v>
      </c>
      <c r="J17" s="63"/>
      <c r="K17" s="63"/>
      <c r="L17" s="63"/>
      <c r="M17" s="63"/>
      <c r="N17" s="63"/>
      <c r="O17" s="63"/>
      <c r="P17" s="63"/>
      <c r="Q17" s="63"/>
      <c r="R17" s="63"/>
      <c r="S17" s="866"/>
      <c r="T17" s="63"/>
      <c r="U17" s="63"/>
      <c r="V17" s="63"/>
      <c r="W17" s="63"/>
      <c r="X17" s="63"/>
      <c r="Y17" s="34"/>
    </row>
    <row r="18" spans="2:25" ht="15.75">
      <c r="B18" s="819">
        <v>2</v>
      </c>
      <c r="C18" s="840" t="s">
        <v>156</v>
      </c>
      <c r="D18" s="820">
        <v>40000000</v>
      </c>
      <c r="E18" s="821">
        <v>36</v>
      </c>
      <c r="F18" s="838" t="s">
        <v>53</v>
      </c>
      <c r="G18" s="818">
        <v>2</v>
      </c>
      <c r="H18" s="838" t="s">
        <v>62</v>
      </c>
      <c r="I18" s="119" t="s">
        <v>41</v>
      </c>
      <c r="J18" s="61">
        <v>45663</v>
      </c>
      <c r="K18" s="61">
        <f>J18+5</f>
        <v>45668</v>
      </c>
      <c r="L18" s="61">
        <f>K18+3</f>
        <v>45671</v>
      </c>
      <c r="M18" s="61">
        <f>+L18+15</f>
        <v>45686</v>
      </c>
      <c r="N18" s="61">
        <f>+M18+5</f>
        <v>45691</v>
      </c>
      <c r="O18" s="61">
        <f>+N18+5</f>
        <v>45696</v>
      </c>
      <c r="P18" s="61">
        <f>O18+3</f>
        <v>45699</v>
      </c>
      <c r="Q18" s="61">
        <f>P18+5</f>
        <v>45704</v>
      </c>
      <c r="R18" s="61">
        <f>Q18+5</f>
        <v>45709</v>
      </c>
      <c r="S18" s="866"/>
      <c r="T18" s="61">
        <f>R18+3</f>
        <v>45712</v>
      </c>
      <c r="U18" s="61">
        <f>T18+3</f>
        <v>45715</v>
      </c>
      <c r="V18" s="61">
        <f>U18+5</f>
        <v>45720</v>
      </c>
      <c r="W18" s="61"/>
      <c r="X18" s="61"/>
      <c r="Y18" s="34"/>
    </row>
    <row r="19" spans="2:25" ht="15.75">
      <c r="B19" s="819"/>
      <c r="C19" s="841"/>
      <c r="D19" s="820"/>
      <c r="E19" s="821"/>
      <c r="F19" s="839"/>
      <c r="G19" s="818"/>
      <c r="H19" s="839"/>
      <c r="I19" s="120" t="s">
        <v>42</v>
      </c>
      <c r="J19" s="63"/>
      <c r="K19" s="63"/>
      <c r="L19" s="63"/>
      <c r="M19" s="63"/>
      <c r="N19" s="63"/>
      <c r="O19" s="63"/>
      <c r="P19" s="63"/>
      <c r="Q19" s="63"/>
      <c r="R19" s="63"/>
      <c r="S19" s="866"/>
      <c r="T19" s="63"/>
      <c r="U19" s="63"/>
      <c r="V19" s="63"/>
      <c r="W19" s="63"/>
      <c r="X19" s="63"/>
      <c r="Y19" s="34"/>
    </row>
    <row r="20" spans="2:25" ht="16.5" thickBot="1">
      <c r="B20" s="819">
        <v>3</v>
      </c>
      <c r="C20" s="867" t="s">
        <v>153</v>
      </c>
      <c r="D20" s="820">
        <v>50000000</v>
      </c>
      <c r="E20" s="821">
        <v>36</v>
      </c>
      <c r="F20" s="818" t="s">
        <v>53</v>
      </c>
      <c r="G20" s="818">
        <v>3</v>
      </c>
      <c r="H20" s="818" t="s">
        <v>62</v>
      </c>
      <c r="I20" s="60" t="s">
        <v>41</v>
      </c>
      <c r="J20" s="64">
        <v>45670</v>
      </c>
      <c r="K20" s="65">
        <f>J20+5</f>
        <v>45675</v>
      </c>
      <c r="L20" s="66">
        <f>K20+3</f>
        <v>45678</v>
      </c>
      <c r="M20" s="67">
        <f>+L20+15</f>
        <v>45693</v>
      </c>
      <c r="N20" s="68">
        <f>+M20+5</f>
        <v>45698</v>
      </c>
      <c r="O20" s="65">
        <f>+N20+5</f>
        <v>45703</v>
      </c>
      <c r="P20" s="69">
        <f>O20+3</f>
        <v>45706</v>
      </c>
      <c r="Q20" s="65">
        <f>P20+5</f>
        <v>45711</v>
      </c>
      <c r="R20" s="65">
        <f>Q20+5</f>
        <v>45716</v>
      </c>
      <c r="S20" s="888"/>
      <c r="T20" s="66">
        <f>R20+3</f>
        <v>45719</v>
      </c>
      <c r="U20" s="66">
        <f>T20+3</f>
        <v>45722</v>
      </c>
      <c r="V20" s="64">
        <f>U20+5</f>
        <v>45727</v>
      </c>
      <c r="W20" s="64"/>
      <c r="X20" s="64"/>
      <c r="Y20" s="34"/>
    </row>
    <row r="21" spans="2:25" ht="15.75">
      <c r="B21" s="819"/>
      <c r="C21" s="867"/>
      <c r="D21" s="820"/>
      <c r="E21" s="821"/>
      <c r="F21" s="818"/>
      <c r="G21" s="818"/>
      <c r="H21" s="818"/>
      <c r="I21" s="62" t="s">
        <v>42</v>
      </c>
      <c r="J21" s="63"/>
      <c r="K21" s="63"/>
      <c r="L21" s="63"/>
      <c r="M21" s="63"/>
      <c r="N21" s="63"/>
      <c r="O21" s="63"/>
      <c r="P21" s="63"/>
      <c r="Q21" s="63"/>
      <c r="R21" s="63"/>
      <c r="S21" s="889"/>
      <c r="T21" s="63"/>
      <c r="U21" s="63"/>
      <c r="V21" s="63"/>
      <c r="W21" s="63"/>
      <c r="X21" s="63"/>
      <c r="Y21" s="34"/>
    </row>
    <row r="22" spans="2:25" ht="15.75">
      <c r="B22" s="819">
        <v>4</v>
      </c>
      <c r="C22" s="867" t="s">
        <v>161</v>
      </c>
      <c r="D22" s="820">
        <v>66400000</v>
      </c>
      <c r="E22" s="821">
        <v>36</v>
      </c>
      <c r="F22" s="818" t="s">
        <v>53</v>
      </c>
      <c r="G22" s="818">
        <v>4</v>
      </c>
      <c r="H22" s="818" t="s">
        <v>62</v>
      </c>
      <c r="I22" s="119" t="s">
        <v>41</v>
      </c>
      <c r="J22" s="61">
        <v>45670</v>
      </c>
      <c r="K22" s="61">
        <f>J22+5</f>
        <v>45675</v>
      </c>
      <c r="L22" s="61">
        <f>K22+3</f>
        <v>45678</v>
      </c>
      <c r="M22" s="61">
        <f>+L22+15</f>
        <v>45693</v>
      </c>
      <c r="N22" s="61">
        <f>+M22+5</f>
        <v>45698</v>
      </c>
      <c r="O22" s="61">
        <f>+N22+5</f>
        <v>45703</v>
      </c>
      <c r="P22" s="61">
        <f>O22+3</f>
        <v>45706</v>
      </c>
      <c r="Q22" s="61">
        <f>P22+5</f>
        <v>45711</v>
      </c>
      <c r="R22" s="61">
        <f>Q22+5</f>
        <v>45716</v>
      </c>
      <c r="S22" s="866"/>
      <c r="T22" s="61">
        <f>R22+3</f>
        <v>45719</v>
      </c>
      <c r="U22" s="61">
        <f>T22+3</f>
        <v>45722</v>
      </c>
      <c r="V22" s="61">
        <f>U22+5</f>
        <v>45727</v>
      </c>
      <c r="W22" s="63"/>
      <c r="X22" s="63"/>
      <c r="Y22" s="34"/>
    </row>
    <row r="23" spans="2:25" ht="15.75">
      <c r="B23" s="819"/>
      <c r="C23" s="867"/>
      <c r="D23" s="820"/>
      <c r="E23" s="821"/>
      <c r="F23" s="818"/>
      <c r="G23" s="818"/>
      <c r="H23" s="818"/>
      <c r="I23" s="62" t="s">
        <v>42</v>
      </c>
      <c r="J23" s="63"/>
      <c r="K23" s="63"/>
      <c r="L23" s="63"/>
      <c r="M23" s="63"/>
      <c r="N23" s="63"/>
      <c r="O23" s="63" t="s">
        <v>160</v>
      </c>
      <c r="P23" s="63"/>
      <c r="Q23" s="63"/>
      <c r="R23" s="63"/>
      <c r="S23" s="866"/>
      <c r="T23" s="63"/>
      <c r="U23" s="63"/>
      <c r="V23" s="63"/>
      <c r="W23" s="63"/>
      <c r="X23" s="63"/>
      <c r="Y23" s="34"/>
    </row>
    <row r="24" spans="2:25" ht="15.75">
      <c r="B24" s="890">
        <v>5</v>
      </c>
      <c r="C24" s="840" t="s">
        <v>163</v>
      </c>
      <c r="D24" s="832">
        <v>70000000</v>
      </c>
      <c r="E24" s="836">
        <v>36</v>
      </c>
      <c r="F24" s="838" t="s">
        <v>53</v>
      </c>
      <c r="G24" s="838">
        <v>5</v>
      </c>
      <c r="H24" s="838" t="s">
        <v>62</v>
      </c>
      <c r="I24" s="122" t="s">
        <v>41</v>
      </c>
      <c r="J24" s="61">
        <v>45670</v>
      </c>
      <c r="K24" s="61">
        <f>J24+5</f>
        <v>45675</v>
      </c>
      <c r="L24" s="61">
        <f>K24+3</f>
        <v>45678</v>
      </c>
      <c r="M24" s="61">
        <f>+L24+15</f>
        <v>45693</v>
      </c>
      <c r="N24" s="61">
        <f>+M24+5</f>
        <v>45698</v>
      </c>
      <c r="O24" s="61">
        <f>+N24+5</f>
        <v>45703</v>
      </c>
      <c r="P24" s="61">
        <f>O24+3</f>
        <v>45706</v>
      </c>
      <c r="Q24" s="61">
        <f>P24+5</f>
        <v>45711</v>
      </c>
      <c r="R24" s="61">
        <f>Q24+5</f>
        <v>45716</v>
      </c>
      <c r="S24" s="866"/>
      <c r="T24" s="61">
        <f>R24+3</f>
        <v>45719</v>
      </c>
      <c r="U24" s="61">
        <f>T24+3</f>
        <v>45722</v>
      </c>
      <c r="V24" s="61">
        <f>U24+5</f>
        <v>45727</v>
      </c>
      <c r="W24" s="63"/>
      <c r="X24" s="63"/>
      <c r="Y24" s="34"/>
    </row>
    <row r="25" spans="2:25" ht="15.75">
      <c r="B25" s="891"/>
      <c r="C25" s="841"/>
      <c r="D25" s="833"/>
      <c r="E25" s="837"/>
      <c r="F25" s="839"/>
      <c r="G25" s="839"/>
      <c r="H25" s="839"/>
      <c r="I25" s="121" t="s">
        <v>42</v>
      </c>
      <c r="J25" s="63"/>
      <c r="K25" s="63"/>
      <c r="L25" s="63"/>
      <c r="M25" s="63"/>
      <c r="N25" s="63"/>
      <c r="O25" s="63" t="s">
        <v>160</v>
      </c>
      <c r="P25" s="63"/>
      <c r="Q25" s="63"/>
      <c r="R25" s="63"/>
      <c r="S25" s="866"/>
      <c r="T25" s="63"/>
      <c r="U25" s="63"/>
      <c r="V25" s="63"/>
      <c r="W25" s="63"/>
      <c r="X25" s="63"/>
      <c r="Y25" s="34"/>
    </row>
    <row r="26" spans="2:25" ht="16.5" thickBot="1">
      <c r="B26" s="890">
        <v>6</v>
      </c>
      <c r="C26" s="840" t="s">
        <v>164</v>
      </c>
      <c r="D26" s="832">
        <v>150000000</v>
      </c>
      <c r="E26" s="836">
        <v>36</v>
      </c>
      <c r="F26" s="838" t="s">
        <v>53</v>
      </c>
      <c r="G26" s="838">
        <v>6</v>
      </c>
      <c r="H26" s="838" t="s">
        <v>62</v>
      </c>
      <c r="I26" s="122" t="s">
        <v>41</v>
      </c>
      <c r="J26" s="64">
        <v>45685</v>
      </c>
      <c r="K26" s="65">
        <f>J26+5</f>
        <v>45690</v>
      </c>
      <c r="L26" s="66">
        <f>K26+3</f>
        <v>45693</v>
      </c>
      <c r="M26" s="67">
        <f>+L26+15</f>
        <v>45708</v>
      </c>
      <c r="N26" s="68">
        <f>+M26+5</f>
        <v>45713</v>
      </c>
      <c r="O26" s="65">
        <f>+N26+5</f>
        <v>45718</v>
      </c>
      <c r="P26" s="69">
        <f>O26+3</f>
        <v>45721</v>
      </c>
      <c r="Q26" s="65">
        <f>P26+5</f>
        <v>45726</v>
      </c>
      <c r="R26" s="65">
        <f>Q26+5</f>
        <v>45731</v>
      </c>
      <c r="S26" s="888"/>
      <c r="T26" s="66">
        <f>R26+3</f>
        <v>45734</v>
      </c>
      <c r="U26" s="66">
        <f>T26+3</f>
        <v>45737</v>
      </c>
      <c r="V26" s="64">
        <f>U26+5</f>
        <v>45742</v>
      </c>
      <c r="W26" s="63"/>
      <c r="X26" s="63"/>
      <c r="Y26" s="34"/>
    </row>
    <row r="27" spans="2:25" ht="15.75">
      <c r="B27" s="891"/>
      <c r="C27" s="841"/>
      <c r="D27" s="833"/>
      <c r="E27" s="837"/>
      <c r="F27" s="839"/>
      <c r="G27" s="851"/>
      <c r="H27" s="851"/>
      <c r="I27" s="121" t="s">
        <v>42</v>
      </c>
      <c r="J27" s="63"/>
      <c r="K27" s="63"/>
      <c r="L27" s="63"/>
      <c r="M27" s="63"/>
      <c r="N27" s="63"/>
      <c r="O27" s="63"/>
      <c r="P27" s="63"/>
      <c r="Q27" s="63"/>
      <c r="R27" s="63"/>
      <c r="S27" s="889"/>
      <c r="T27" s="63"/>
      <c r="U27" s="63"/>
      <c r="V27" s="63"/>
      <c r="W27" s="63"/>
      <c r="X27" s="63"/>
      <c r="Y27" s="34"/>
    </row>
    <row r="28" spans="2:25" ht="16.5" thickBot="1">
      <c r="B28" s="890">
        <v>7</v>
      </c>
      <c r="C28" s="840" t="s">
        <v>165</v>
      </c>
      <c r="D28" s="123"/>
      <c r="E28" s="124"/>
      <c r="F28" s="125"/>
      <c r="G28" s="851"/>
      <c r="H28" s="851"/>
      <c r="I28" s="122" t="s">
        <v>41</v>
      </c>
      <c r="J28" s="64">
        <v>45685</v>
      </c>
      <c r="K28" s="65">
        <f>J28+5</f>
        <v>45690</v>
      </c>
      <c r="L28" s="66">
        <f>K28+3</f>
        <v>45693</v>
      </c>
      <c r="M28" s="67">
        <f>+L28+15</f>
        <v>45708</v>
      </c>
      <c r="N28" s="68">
        <f>+M28+5</f>
        <v>45713</v>
      </c>
      <c r="O28" s="65">
        <f>+N28+5</f>
        <v>45718</v>
      </c>
      <c r="P28" s="69">
        <f>O28+3</f>
        <v>45721</v>
      </c>
      <c r="Q28" s="65">
        <f>P28+5</f>
        <v>45726</v>
      </c>
      <c r="R28" s="65">
        <f>Q28+5</f>
        <v>45731</v>
      </c>
      <c r="S28" s="888"/>
      <c r="T28" s="66">
        <f>R28+3</f>
        <v>45734</v>
      </c>
      <c r="U28" s="66">
        <f>T28+3</f>
        <v>45737</v>
      </c>
      <c r="V28" s="64">
        <f>U28+5</f>
        <v>45742</v>
      </c>
      <c r="W28" s="63"/>
      <c r="X28" s="63"/>
      <c r="Y28" s="34"/>
    </row>
    <row r="29" spans="2:25" ht="15.75">
      <c r="B29" s="891"/>
      <c r="C29" s="841"/>
      <c r="D29" s="123">
        <v>150000000</v>
      </c>
      <c r="E29" s="124">
        <v>36</v>
      </c>
      <c r="F29" s="125" t="s">
        <v>53</v>
      </c>
      <c r="G29" s="839"/>
      <c r="H29" s="839"/>
      <c r="I29" s="121" t="s">
        <v>42</v>
      </c>
      <c r="J29" s="63"/>
      <c r="K29" s="63"/>
      <c r="L29" s="63"/>
      <c r="M29" s="63"/>
      <c r="N29" s="63"/>
      <c r="O29" s="63"/>
      <c r="P29" s="63"/>
      <c r="Q29" s="63"/>
      <c r="R29" s="63"/>
      <c r="S29" s="889"/>
      <c r="T29" s="63"/>
      <c r="U29" s="63"/>
      <c r="V29" s="63"/>
      <c r="W29" s="63"/>
      <c r="X29" s="63"/>
      <c r="Y29" s="34"/>
    </row>
    <row r="30" spans="2:25" ht="16.5" thickBot="1">
      <c r="B30" s="890">
        <v>8</v>
      </c>
      <c r="C30" s="892" t="s">
        <v>162</v>
      </c>
      <c r="D30" s="832">
        <v>499000000</v>
      </c>
      <c r="E30" s="836">
        <v>36</v>
      </c>
      <c r="F30" s="838" t="s">
        <v>53</v>
      </c>
      <c r="G30" s="838">
        <v>8</v>
      </c>
      <c r="H30" s="838" t="s">
        <v>62</v>
      </c>
      <c r="I30" s="122" t="s">
        <v>41</v>
      </c>
      <c r="J30" s="64">
        <v>45684</v>
      </c>
      <c r="K30" s="65">
        <f>J30+5</f>
        <v>45689</v>
      </c>
      <c r="L30" s="66">
        <f>K30+3</f>
        <v>45692</v>
      </c>
      <c r="M30" s="67">
        <f>+L30+15</f>
        <v>45707</v>
      </c>
      <c r="N30" s="68">
        <f>+M30+5</f>
        <v>45712</v>
      </c>
      <c r="O30" s="65">
        <f>+N30+5</f>
        <v>45717</v>
      </c>
      <c r="P30" s="69">
        <f>O30+3</f>
        <v>45720</v>
      </c>
      <c r="Q30" s="65">
        <f>P30+5</f>
        <v>45725</v>
      </c>
      <c r="R30" s="65">
        <f>Q30+5</f>
        <v>45730</v>
      </c>
      <c r="S30" s="888"/>
      <c r="T30" s="66">
        <f>R30+3</f>
        <v>45733</v>
      </c>
      <c r="U30" s="66">
        <f>T30+3</f>
        <v>45736</v>
      </c>
      <c r="V30" s="64">
        <f>U30+5</f>
        <v>45741</v>
      </c>
      <c r="W30" s="108"/>
      <c r="X30" s="108"/>
      <c r="Y30" s="34"/>
    </row>
    <row r="31" spans="2:25" ht="15.75">
      <c r="B31" s="891"/>
      <c r="C31" s="893"/>
      <c r="D31" s="833"/>
      <c r="E31" s="837"/>
      <c r="F31" s="839"/>
      <c r="G31" s="839"/>
      <c r="H31" s="839"/>
      <c r="I31" s="121" t="s">
        <v>42</v>
      </c>
      <c r="J31" s="63"/>
      <c r="K31" s="63"/>
      <c r="L31" s="63"/>
      <c r="M31" s="63"/>
      <c r="N31" s="63"/>
      <c r="O31" s="63"/>
      <c r="P31" s="63"/>
      <c r="Q31" s="63"/>
      <c r="R31" s="63"/>
      <c r="S31" s="889"/>
      <c r="T31" s="63"/>
      <c r="U31" s="63"/>
      <c r="V31" s="63"/>
      <c r="W31" s="63"/>
      <c r="X31" s="63"/>
      <c r="Y31" s="34"/>
    </row>
    <row r="32" spans="2:25" ht="16.5" thickBot="1">
      <c r="B32" s="830">
        <v>10</v>
      </c>
      <c r="C32" s="828" t="s">
        <v>167</v>
      </c>
      <c r="D32" s="832">
        <v>500000000</v>
      </c>
      <c r="E32" s="832">
        <v>36</v>
      </c>
      <c r="F32" s="834" t="s">
        <v>53</v>
      </c>
      <c r="G32" s="834">
        <v>9</v>
      </c>
      <c r="H32" s="834" t="s">
        <v>62</v>
      </c>
      <c r="I32" s="127" t="s">
        <v>41</v>
      </c>
      <c r="J32" s="64">
        <v>45691</v>
      </c>
      <c r="K32" s="65">
        <f>J32+5</f>
        <v>45696</v>
      </c>
      <c r="L32" s="66">
        <f>K32+3</f>
        <v>45699</v>
      </c>
      <c r="M32" s="67">
        <f>+L32+15</f>
        <v>45714</v>
      </c>
      <c r="N32" s="68">
        <f>+M32+5</f>
        <v>45719</v>
      </c>
      <c r="O32" s="65">
        <f>+N32+5</f>
        <v>45724</v>
      </c>
      <c r="P32" s="69">
        <f>O32+3</f>
        <v>45727</v>
      </c>
      <c r="Q32" s="65">
        <f>P32+5</f>
        <v>45732</v>
      </c>
      <c r="R32" s="65">
        <f>Q32+5</f>
        <v>45737</v>
      </c>
      <c r="S32" s="129"/>
      <c r="T32" s="66">
        <f>R32+3</f>
        <v>45740</v>
      </c>
      <c r="U32" s="66">
        <f>T32+3</f>
        <v>45743</v>
      </c>
      <c r="V32" s="64">
        <f>U32+5</f>
        <v>45748</v>
      </c>
      <c r="W32" s="126"/>
      <c r="X32" s="126"/>
      <c r="Y32" s="34"/>
    </row>
    <row r="33" spans="2:25" ht="69.95" customHeight="1">
      <c r="B33" s="831"/>
      <c r="C33" s="829"/>
      <c r="D33" s="833"/>
      <c r="E33" s="833"/>
      <c r="F33" s="835"/>
      <c r="G33" s="835"/>
      <c r="H33" s="835"/>
      <c r="I33" s="127" t="s">
        <v>42</v>
      </c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28"/>
      <c r="U33" s="128"/>
      <c r="V33" s="128"/>
      <c r="W33" s="128"/>
      <c r="X33" s="128"/>
      <c r="Y33" s="34"/>
    </row>
    <row r="34" spans="2:25" ht="20.100000000000001" customHeight="1">
      <c r="B34" s="865" t="s">
        <v>43</v>
      </c>
      <c r="C34" s="865"/>
      <c r="D34" s="83">
        <f>SUM(D16:D33)</f>
        <v>1565400000</v>
      </c>
      <c r="E34" s="70"/>
      <c r="F34" s="71"/>
      <c r="G34" s="71"/>
      <c r="H34" s="71"/>
      <c r="I34" s="71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34"/>
    </row>
    <row r="35" spans="2:25">
      <c r="B35" s="73"/>
      <c r="C35" s="7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</row>
    <row r="36" spans="2:25" ht="18.75" thickBot="1">
      <c r="B36" s="34"/>
      <c r="C36" s="75"/>
      <c r="D36" s="76"/>
      <c r="E36" s="76"/>
      <c r="F36" s="76"/>
      <c r="G36" s="76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</row>
    <row r="37" spans="2:25" ht="21" thickBot="1">
      <c r="B37" s="822" t="s">
        <v>46</v>
      </c>
      <c r="C37" s="822"/>
      <c r="D37" s="824"/>
      <c r="E37" s="845" t="s">
        <v>47</v>
      </c>
      <c r="F37" s="846"/>
      <c r="G37" s="846"/>
      <c r="H37" s="846"/>
      <c r="I37" s="847"/>
      <c r="J37" s="34"/>
      <c r="K37" s="860" t="s">
        <v>48</v>
      </c>
      <c r="L37" s="861"/>
      <c r="M37" s="862" t="s">
        <v>49</v>
      </c>
      <c r="N37" s="863"/>
      <c r="O37" s="864"/>
      <c r="P37" s="34"/>
      <c r="Q37" s="857" t="s">
        <v>16</v>
      </c>
      <c r="R37" s="858"/>
      <c r="S37" s="858"/>
      <c r="T37" s="858"/>
      <c r="U37" s="859"/>
      <c r="V37" s="34"/>
      <c r="W37" s="34"/>
      <c r="X37" s="34"/>
      <c r="Y37" s="34"/>
    </row>
    <row r="38" spans="2:25" ht="30" customHeight="1" thickBot="1">
      <c r="B38" s="822" t="s">
        <v>50</v>
      </c>
      <c r="C38" s="822"/>
      <c r="D38" s="824"/>
      <c r="E38" s="77">
        <v>1</v>
      </c>
      <c r="F38" s="78" t="s">
        <v>143</v>
      </c>
      <c r="G38" s="825" t="s">
        <v>144</v>
      </c>
      <c r="H38" s="826"/>
      <c r="I38" s="827"/>
      <c r="J38" s="34"/>
      <c r="K38" s="468">
        <v>1</v>
      </c>
      <c r="L38" s="469"/>
      <c r="M38" s="848" t="s">
        <v>101</v>
      </c>
      <c r="N38" s="849"/>
      <c r="O38" s="850"/>
      <c r="P38" s="34"/>
      <c r="Q38" s="79">
        <v>1</v>
      </c>
      <c r="R38" s="79" t="s">
        <v>53</v>
      </c>
      <c r="S38" s="786" t="s">
        <v>102</v>
      </c>
      <c r="T38" s="786"/>
      <c r="U38" s="787"/>
      <c r="V38" s="34"/>
      <c r="W38" s="34"/>
      <c r="X38" s="34"/>
      <c r="Y38" s="34"/>
    </row>
    <row r="39" spans="2:25" ht="18.75" thickBot="1">
      <c r="B39" s="822" t="s">
        <v>55</v>
      </c>
      <c r="C39" s="822"/>
      <c r="D39" s="824"/>
      <c r="E39" s="77">
        <v>2</v>
      </c>
      <c r="F39" s="78" t="s">
        <v>72</v>
      </c>
      <c r="G39" s="825" t="s">
        <v>73</v>
      </c>
      <c r="H39" s="826"/>
      <c r="I39" s="827"/>
      <c r="J39" s="34"/>
      <c r="K39" s="511">
        <v>2</v>
      </c>
      <c r="L39" s="512"/>
      <c r="M39" s="848" t="s">
        <v>103</v>
      </c>
      <c r="N39" s="849"/>
      <c r="O39" s="850"/>
      <c r="P39" s="34"/>
      <c r="Q39" s="80">
        <v>2</v>
      </c>
      <c r="R39" s="80" t="s">
        <v>59</v>
      </c>
      <c r="S39" s="786" t="s">
        <v>60</v>
      </c>
      <c r="T39" s="786"/>
      <c r="U39" s="787"/>
      <c r="V39" s="34"/>
      <c r="W39" s="34"/>
      <c r="X39" s="34"/>
      <c r="Y39" s="34"/>
    </row>
    <row r="40" spans="2:25" ht="18.75" thickBot="1">
      <c r="B40" s="822" t="s">
        <v>145</v>
      </c>
      <c r="C40" s="822"/>
      <c r="D40" s="824"/>
      <c r="E40" s="77">
        <v>3</v>
      </c>
      <c r="F40" s="78" t="s">
        <v>104</v>
      </c>
      <c r="G40" s="825" t="s">
        <v>105</v>
      </c>
      <c r="H40" s="826"/>
      <c r="I40" s="827"/>
      <c r="J40" s="34"/>
      <c r="K40" s="852">
        <v>3</v>
      </c>
      <c r="L40" s="853"/>
      <c r="M40" s="854" t="s">
        <v>106</v>
      </c>
      <c r="N40" s="855"/>
      <c r="O40" s="856"/>
      <c r="P40" s="34"/>
      <c r="Q40" s="81">
        <v>3</v>
      </c>
      <c r="R40" s="81" t="s">
        <v>65</v>
      </c>
      <c r="S40" s="782" t="s">
        <v>107</v>
      </c>
      <c r="T40" s="782"/>
      <c r="U40" s="783"/>
      <c r="V40" s="34"/>
      <c r="W40" s="34"/>
      <c r="X40" s="34"/>
      <c r="Y40" s="34"/>
    </row>
    <row r="41" spans="2:25" ht="16.5" thickBot="1">
      <c r="B41" s="822" t="s">
        <v>67</v>
      </c>
      <c r="C41" s="822"/>
      <c r="D41" s="822"/>
      <c r="E41" s="34"/>
      <c r="F41" s="34"/>
      <c r="G41" s="34"/>
      <c r="H41" s="34"/>
      <c r="I41" s="34"/>
      <c r="J41" s="34"/>
      <c r="K41" s="733">
        <v>4</v>
      </c>
      <c r="L41" s="823"/>
      <c r="M41" s="842" t="s">
        <v>108</v>
      </c>
      <c r="N41" s="843"/>
      <c r="O41" s="844"/>
      <c r="P41" s="34"/>
      <c r="Q41" s="34"/>
      <c r="R41" s="34"/>
      <c r="S41" s="34"/>
      <c r="T41" s="34"/>
      <c r="U41" s="34"/>
      <c r="V41" s="34"/>
      <c r="W41" s="34"/>
      <c r="X41" s="34"/>
      <c r="Y41" s="34"/>
    </row>
    <row r="42" spans="2:25" ht="18.75" thickTop="1">
      <c r="B42" s="822" t="s">
        <v>146</v>
      </c>
      <c r="C42" s="822"/>
      <c r="D42" s="824"/>
      <c r="E42" s="845" t="s">
        <v>47</v>
      </c>
      <c r="F42" s="846"/>
      <c r="G42" s="846"/>
      <c r="H42" s="846"/>
      <c r="I42" s="847"/>
      <c r="J42" s="34"/>
      <c r="K42" s="733">
        <v>5</v>
      </c>
      <c r="L42" s="823"/>
      <c r="M42" s="842" t="s">
        <v>110</v>
      </c>
      <c r="N42" s="843"/>
      <c r="O42" s="844"/>
      <c r="P42" s="34"/>
      <c r="Q42" s="34"/>
      <c r="R42" s="34"/>
      <c r="S42" s="34"/>
      <c r="T42" s="34"/>
      <c r="U42" s="34"/>
      <c r="V42" s="34"/>
      <c r="W42" s="34"/>
      <c r="X42" s="34"/>
      <c r="Y42" s="34"/>
    </row>
    <row r="43" spans="2:25" ht="18.75" thickBot="1">
      <c r="B43" s="34"/>
      <c r="C43" s="82" t="s">
        <v>111</v>
      </c>
      <c r="D43" s="82"/>
      <c r="E43" s="77">
        <v>1</v>
      </c>
      <c r="F43" s="78" t="s">
        <v>112</v>
      </c>
      <c r="G43" s="825" t="s">
        <v>113</v>
      </c>
      <c r="H43" s="826"/>
      <c r="I43" s="827"/>
      <c r="J43" s="34"/>
      <c r="K43" s="733">
        <v>6</v>
      </c>
      <c r="L43" s="823"/>
      <c r="M43" s="842" t="s">
        <v>114</v>
      </c>
      <c r="N43" s="843"/>
      <c r="O43" s="844"/>
      <c r="P43" s="34"/>
      <c r="Q43" s="34"/>
      <c r="R43" s="34"/>
      <c r="S43" s="34"/>
      <c r="T43" s="34"/>
      <c r="U43" s="34"/>
      <c r="V43" s="34"/>
      <c r="W43" s="34"/>
      <c r="X43" s="34"/>
      <c r="Y43" s="34"/>
    </row>
    <row r="44" spans="2:25" ht="26.45" customHeight="1" thickBot="1">
      <c r="B44" s="34"/>
      <c r="C44" s="464" t="s">
        <v>147</v>
      </c>
      <c r="D44" s="464"/>
      <c r="E44" s="77">
        <v>2</v>
      </c>
      <c r="F44" s="78" t="s">
        <v>148</v>
      </c>
      <c r="G44" s="825" t="s">
        <v>149</v>
      </c>
      <c r="H44" s="826"/>
      <c r="I44" s="827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</row>
    <row r="45" spans="2:25" ht="19.5" thickBot="1">
      <c r="E45" s="30">
        <v>3</v>
      </c>
      <c r="F45" s="31" t="s">
        <v>150</v>
      </c>
      <c r="G45" s="668" t="s">
        <v>151</v>
      </c>
      <c r="H45" s="669"/>
      <c r="I45" s="670"/>
      <c r="K45" s="32"/>
      <c r="L45" s="32"/>
      <c r="M45" s="32"/>
      <c r="N45" s="32"/>
      <c r="O45" s="32"/>
      <c r="P45" s="32"/>
      <c r="Q45" s="32"/>
      <c r="R45" s="32"/>
    </row>
  </sheetData>
  <mergeCells count="127">
    <mergeCell ref="S22:S23"/>
    <mergeCell ref="C22:C23"/>
    <mergeCell ref="H22:H23"/>
    <mergeCell ref="S18:S19"/>
    <mergeCell ref="E18:E19"/>
    <mergeCell ref="S20:S21"/>
    <mergeCell ref="F20:F21"/>
    <mergeCell ref="B30:B31"/>
    <mergeCell ref="F30:F31"/>
    <mergeCell ref="G30:G31"/>
    <mergeCell ref="H30:H31"/>
    <mergeCell ref="S30:S31"/>
    <mergeCell ref="S26:S27"/>
    <mergeCell ref="S24:S25"/>
    <mergeCell ref="E30:E31"/>
    <mergeCell ref="D30:D31"/>
    <mergeCell ref="C30:C31"/>
    <mergeCell ref="B26:B27"/>
    <mergeCell ref="D26:D27"/>
    <mergeCell ref="E26:E27"/>
    <mergeCell ref="F26:F27"/>
    <mergeCell ref="B24:B25"/>
    <mergeCell ref="B28:B29"/>
    <mergeCell ref="S28:S29"/>
    <mergeCell ref="D4:K4"/>
    <mergeCell ref="D6:J6"/>
    <mergeCell ref="D8:J8"/>
    <mergeCell ref="K10:X10"/>
    <mergeCell ref="S14:S15"/>
    <mergeCell ref="W14:W15"/>
    <mergeCell ref="B13:H13"/>
    <mergeCell ref="I13:I15"/>
    <mergeCell ref="J13:M13"/>
    <mergeCell ref="N13:P13"/>
    <mergeCell ref="Q13:V13"/>
    <mergeCell ref="W13:X13"/>
    <mergeCell ref="B14:B15"/>
    <mergeCell ref="X14:X15"/>
    <mergeCell ref="D5:K5"/>
    <mergeCell ref="B4:C4"/>
    <mergeCell ref="B5:C5"/>
    <mergeCell ref="B6:C6"/>
    <mergeCell ref="B7:C7"/>
    <mergeCell ref="B8:C8"/>
    <mergeCell ref="C14:C15"/>
    <mergeCell ref="J14:J15"/>
    <mergeCell ref="D14:D15"/>
    <mergeCell ref="E14:E15"/>
    <mergeCell ref="S16:S17"/>
    <mergeCell ref="F16:F17"/>
    <mergeCell ref="G16:G17"/>
    <mergeCell ref="B20:B21"/>
    <mergeCell ref="D20:D21"/>
    <mergeCell ref="E20:E21"/>
    <mergeCell ref="D16:D17"/>
    <mergeCell ref="C20:C21"/>
    <mergeCell ref="E16:E17"/>
    <mergeCell ref="B18:B19"/>
    <mergeCell ref="D18:D19"/>
    <mergeCell ref="C18:C19"/>
    <mergeCell ref="F18:F19"/>
    <mergeCell ref="H18:H19"/>
    <mergeCell ref="B16:B17"/>
    <mergeCell ref="C16:C17"/>
    <mergeCell ref="G20:G21"/>
    <mergeCell ref="H20:H21"/>
    <mergeCell ref="G18:G19"/>
    <mergeCell ref="M43:O43"/>
    <mergeCell ref="C44:D44"/>
    <mergeCell ref="G44:I44"/>
    <mergeCell ref="M39:O39"/>
    <mergeCell ref="G26:G29"/>
    <mergeCell ref="H26:H29"/>
    <mergeCell ref="S39:U39"/>
    <mergeCell ref="B40:D40"/>
    <mergeCell ref="G40:I40"/>
    <mergeCell ref="K40:L40"/>
    <mergeCell ref="M40:O40"/>
    <mergeCell ref="S40:U40"/>
    <mergeCell ref="Q37:U37"/>
    <mergeCell ref="B38:D38"/>
    <mergeCell ref="G38:I38"/>
    <mergeCell ref="K38:L38"/>
    <mergeCell ref="M38:O38"/>
    <mergeCell ref="S38:U38"/>
    <mergeCell ref="B37:D37"/>
    <mergeCell ref="E37:I37"/>
    <mergeCell ref="K37:L37"/>
    <mergeCell ref="M37:O37"/>
    <mergeCell ref="B34:C34"/>
    <mergeCell ref="C28:C29"/>
    <mergeCell ref="D24:D25"/>
    <mergeCell ref="E24:E25"/>
    <mergeCell ref="F24:F25"/>
    <mergeCell ref="G24:G25"/>
    <mergeCell ref="C24:C25"/>
    <mergeCell ref="H24:H25"/>
    <mergeCell ref="M41:O41"/>
    <mergeCell ref="B42:D42"/>
    <mergeCell ref="E42:I42"/>
    <mergeCell ref="K42:L42"/>
    <mergeCell ref="M42:O42"/>
    <mergeCell ref="C26:C27"/>
    <mergeCell ref="G45:I45"/>
    <mergeCell ref="B41:D41"/>
    <mergeCell ref="K41:L41"/>
    <mergeCell ref="B39:D39"/>
    <mergeCell ref="G39:I39"/>
    <mergeCell ref="K39:L39"/>
    <mergeCell ref="C32:C33"/>
    <mergeCell ref="B32:B33"/>
    <mergeCell ref="D32:D33"/>
    <mergeCell ref="E32:E33"/>
    <mergeCell ref="F32:F33"/>
    <mergeCell ref="G32:G33"/>
    <mergeCell ref="H32:H33"/>
    <mergeCell ref="G43:I43"/>
    <mergeCell ref="K43:L43"/>
    <mergeCell ref="F14:F15"/>
    <mergeCell ref="G14:G15"/>
    <mergeCell ref="H14:H15"/>
    <mergeCell ref="H16:H17"/>
    <mergeCell ref="B22:B23"/>
    <mergeCell ref="D22:D23"/>
    <mergeCell ref="E22:E23"/>
    <mergeCell ref="F22:F23"/>
    <mergeCell ref="G22:G23"/>
  </mergeCells>
  <printOptions horizontalCentered="1"/>
  <pageMargins left="0" right="0.28000000000000003" top="0.19685039370078741" bottom="0" header="0.31496062992125984" footer="0.31496062992125984"/>
  <pageSetup paperSize="8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TRAVAUX</vt:lpstr>
      <vt:lpstr>MARCHES DE FOURNITURE  </vt:lpstr>
      <vt:lpstr>PRESTATION INTELLECTULLE</vt:lpstr>
      <vt:lpstr>Feuil1</vt:lpstr>
      <vt:lpstr>FOURNITURES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KEITA ALSENY</cp:lastModifiedBy>
  <cp:lastPrinted>2026-04-09T14:58:44Z</cp:lastPrinted>
  <dcterms:created xsi:type="dcterms:W3CDTF">2020-11-30T08:17:44Z</dcterms:created>
  <dcterms:modified xsi:type="dcterms:W3CDTF">2026-04-09T14:59:21Z</dcterms:modified>
</cp:coreProperties>
</file>